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verview" sheetId="1" state="visible" r:id="rId1"/>
    <sheet name="Gantt" sheetId="2" state="visible" r:id="rId2"/>
    <sheet name="Planning" sheetId="3" state="visible" r:id="rId3"/>
    <sheet name="Upcoming_MilestonesDeliverables" sheetId="4" state="visible" r:id="rId4"/>
    <sheet name="WP1" sheetId="5" state="visible" r:id="rId5"/>
    <sheet name="WP1_Tasks" sheetId="6" state="visible" r:id="rId6"/>
    <sheet name="WP2" sheetId="7" state="visible" r:id="rId7"/>
    <sheet name="WP2_Tasks" sheetId="8" state="visible" r:id="rId8"/>
    <sheet name="WP3" sheetId="9" state="visible" r:id="rId9"/>
    <sheet name="WP3_Tasks" sheetId="10" state="visible" r:id="rId10"/>
    <sheet name="WP4" sheetId="11" state="visible" r:id="rId11"/>
    <sheet name="WP4_Tasks" sheetId="12" state="visible" r:id="rId12"/>
    <sheet name="WP5" sheetId="13" state="visible" r:id="rId13"/>
    <sheet name="WP5_Tasks" sheetId="14" state="visible" r:id="rId14"/>
    <sheet name="Risk Management" sheetId="15" state="visible" r:id="rId15"/>
    <sheet name="KPIs" sheetId="16" state="visible" r:id="rId16"/>
    <sheet name="Partners" sheetId="17" state="visible" r:id="rId17"/>
    <sheet name="Meetings" sheetId="18" state="visible" r:id="rId18"/>
    <sheet name="Inconsistencies" sheetId="19" state="visible" r:id="rId19"/>
    <sheet name="configInfo" sheetId="20" state="visible" r:id="rId20"/>
    <sheet name="configDataVal" sheetId="21" state="visible" r:id="rId21"/>
  </sheets>
  <definedNames>
    <definedName name="D_WP">'Upcoming_MilestonesDeliverables'!$B$2:$B$16</definedName>
    <definedName name="D_Code">'Upcoming_MilestonesDeliverables'!$C$2:$C$16</definedName>
    <definedName name="D_Due">'Upcoming_MilestonesDeliverables'!$I$2:$I$16</definedName>
    <definedName name="D_Status">'Upcoming_MilestonesDeliverables'!$J$2:$J$16</definedName>
    <definedName name="MS_WP">'Upcoming_MilestonesDeliverables'!$B$20:$B$25</definedName>
    <definedName name="MS_Code">'Upcoming_MilestonesDeliverables'!$C$20:$C$25</definedName>
    <definedName name="MS_Due">'Upcoming_MilestonesDeliverables'!$I$20:$I$25</definedName>
    <definedName name="MS_Status">'Upcoming_MilestonesDeliverables'!$J$20:$J$25</definedName>
    <definedName name="M_Date">'Meetings'!$C$3:$C$30</definedName>
    <definedName name="M_Days">'Meetings'!$E$3:$E$30</definedName>
    <definedName name="M_Place">'Meetings'!$G$3:$G$30</definedName>
    <definedName name="M_Host">'Meetings'!$H$3:$H$30</definedName>
    <definedName name="M_Description">'Meetings'!$I$3:$I$30</definedName>
    <definedName name="M_Participants">'Meetings'!$J$3:$J$30</definedName>
    <definedName name="TotalDuration">'configInfo'!$C$2</definedName>
    <definedName name="ProjectStartDate">'configInfo'!$C$3</definedName>
    <definedName name="Acronym">'configInfo'!$C$4</definedName>
    <definedName name="Title">'configInfo'!$C$5</definedName>
    <definedName name="GA_No">'configInfo'!$C$6</definedName>
    <definedName name="TotalBudget">'configInfo'!$C$7</definedName>
    <definedName name="EU_Contribution">'configInfo'!$C$8</definedName>
    <definedName name="Call">'configInfo'!$C$9</definedName>
    <definedName name="CallTopic">'configInfo'!$C$10</definedName>
    <definedName name="TypeOfAction">'configInfo'!$C$11</definedName>
    <definedName name="ProjectEndDate">'configInfo'!$I$2</definedName>
    <definedName name="CurrentMonth">'configInfo'!$I$3</definedName>
    <definedName name="MaxDeliverablesInOneMonth">'configInfo'!$I$4</definedName>
    <definedName name="MaxNumberOfTasksInWP">'configInfo'!$I$5</definedName>
    <definedName name="FirstDayOfCurrentMonth">'configInfo'!$I$6</definedName>
    <definedName name="DurationYears">'configInfo'!$I$7</definedName>
    <definedName name="DurationYearsMonths">'configInfo'!$I$8</definedName>
    <definedName name="NextReportDueMonth">'configInfo'!$I$9</definedName>
    <definedName name="GeneratedOn">'configInfo'!$I$10</definedName>
    <definedName name="RP_Number">'configInfo'!$K$3:$K$4</definedName>
    <definedName name="RP_Start">'configInfo'!$L$3:$L$4</definedName>
    <definedName name="RP_End">'configInfo'!$M$3:$M$4</definedName>
    <definedName name="RP_Due">'configInfo'!$N$3:$N$4</definedName>
    <definedName name="DeliverableStatus">'configDataVal'!$A$2:$A$9</definedName>
    <definedName name="MilestoneStatus">'configDataVal'!$B$2:$B$5</definedName>
    <definedName name="DisseminationLevel">'configDataVal'!$C$2:$C$8</definedName>
    <definedName name="DeliverableTypes">'configDataVal'!$D$2:$D$11</definedName>
    <definedName name="ECStatus">'configDataVal'!$E$2:$E$5</definedName>
    <definedName name="TaskStatus">'configDataVal'!$F$2:$F$6</definedName>
    <definedName name="RiskLevel">'configDataVal'!$G$2:$G$4</definedName>
    <definedName name="RiskStatus">'configDataVal'!$H$2:$H$5</definedName>
    <definedName name="YesNo">'configDataVal'!$I$2:$I$3</definedName>
    <definedName name="_xlnm._FilterDatabase" localSheetId="3" hidden="1">'Upcoming_MilestonesDeliverables'!$B$1:$M$16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mmm yy"/>
    <numFmt numFmtId="165" formatCode="&quot;M&quot;0"/>
    <numFmt numFmtId="166" formatCode="dd/mm/yyyy"/>
    <numFmt numFmtId="167" formatCode="yyyy-mm-dd"/>
    <numFmt numFmtId="168" formatCode="#,##0.00 &quot;€&quot;"/>
  </numFmts>
  <fonts count="28">
    <font>
      <name val="Calibri"/>
      <family val="2"/>
      <color theme="1"/>
      <sz val="11"/>
      <scheme val="minor"/>
    </font>
    <font>
      <name val="Calibri"/>
      <b val="1"/>
      <color rgb="00000000"/>
      <sz val="16"/>
    </font>
    <font>
      <name val="Calibri"/>
      <b val="1"/>
      <color rgb="00FFFFFF"/>
      <sz val="9"/>
    </font>
    <font>
      <name val="Calibri"/>
      <b val="1"/>
      <color rgb="00FFFFFF"/>
      <sz val="8"/>
    </font>
    <font>
      <name val="Calibri"/>
      <b val="1"/>
      <color rgb="00FFFFFF"/>
      <sz val="11"/>
    </font>
    <font>
      <name val="Calibri"/>
      <b val="1"/>
      <color rgb="00000000"/>
      <sz val="10"/>
    </font>
    <font>
      <name val="Calibri"/>
      <color rgb="00000000"/>
      <sz val="10"/>
    </font>
    <font>
      <name val="Calibri"/>
      <b val="1"/>
      <color rgb="00000000"/>
      <sz val="8"/>
    </font>
    <font>
      <name val="Calibri"/>
      <b val="1"/>
      <color rgb="00000000"/>
      <sz val="12"/>
    </font>
    <font>
      <name val="Calibri"/>
      <b val="1"/>
      <color rgb="00000000"/>
      <sz val="9"/>
    </font>
    <font>
      <name val="Calibri"/>
      <b val="1"/>
      <color rgb="00375623"/>
      <sz val="9"/>
    </font>
    <font>
      <name val="Calibri"/>
      <color rgb="00000000"/>
      <sz val="9"/>
    </font>
    <font>
      <name val="Calibri"/>
      <b val="1"/>
      <color rgb="00000000"/>
      <sz val="11"/>
    </font>
    <font>
      <name val="Calibri"/>
      <b val="1"/>
      <color rgb="00000000"/>
      <sz val="14"/>
    </font>
    <font>
      <name val="Calibri"/>
      <i val="1"/>
      <color rgb="00595959"/>
      <sz val="9"/>
    </font>
    <font>
      <name val="Calibri"/>
      <b val="1"/>
      <color rgb="00000000"/>
      <sz val="13"/>
    </font>
    <font>
      <name val="Calibri"/>
      <b val="1"/>
      <color rgb="00CC6600"/>
      <sz val="20"/>
    </font>
    <font>
      <name val="Calibri"/>
      <b val="1"/>
      <color rgb="003F3F76"/>
      <sz val="11"/>
    </font>
    <font>
      <name val="Calibri"/>
      <b val="1"/>
      <color rgb="003F3F76"/>
      <sz val="20"/>
    </font>
    <font>
      <name val="Calibri"/>
      <color rgb="003F3F76"/>
      <sz val="11"/>
    </font>
    <font>
      <name val="Calibri"/>
      <color rgb="00000000"/>
      <sz val="12"/>
    </font>
    <font>
      <name val="Calibri"/>
      <color rgb="00C00000"/>
      <sz val="12"/>
    </font>
    <font>
      <name val="Calibri"/>
      <i val="1"/>
      <color rgb="00595959"/>
      <sz val="11"/>
    </font>
    <font>
      <name val="Calibri"/>
      <b val="1"/>
      <color rgb="00000000"/>
      <sz val="20"/>
    </font>
    <font>
      <name val="Calibri"/>
      <i val="1"/>
      <color rgb="00595959"/>
      <sz val="12"/>
    </font>
    <font>
      <name val="Calibri"/>
      <color rgb="00595959"/>
      <sz val="10"/>
    </font>
    <font>
      <name val="Calibri"/>
      <b val="1"/>
      <color rgb="00FFFFFF"/>
      <sz val="12"/>
    </font>
    <font>
      <name val="Calibri"/>
      <color rgb="00000000"/>
      <sz val="11"/>
    </font>
  </fonts>
  <fills count="25">
    <fill>
      <patternFill/>
    </fill>
    <fill>
      <patternFill patternType="gray125"/>
    </fill>
    <fill>
      <patternFill patternType="solid">
        <fgColor rgb="007F7F7F"/>
        <bgColor rgb="007F7F7F"/>
      </patternFill>
    </fill>
    <fill>
      <patternFill patternType="solid">
        <fgColor rgb="00BFBFBF"/>
        <bgColor rgb="00BFBFBF"/>
      </patternFill>
    </fill>
    <fill>
      <patternFill patternType="solid">
        <fgColor rgb="0000B050"/>
        <bgColor rgb="0000B050"/>
      </patternFill>
    </fill>
    <fill>
      <patternFill patternType="solid">
        <fgColor rgb="00E7E6E6"/>
        <bgColor rgb="00E7E6E6"/>
      </patternFill>
    </fill>
    <fill>
      <patternFill patternType="solid">
        <fgColor rgb="00FFC000"/>
        <bgColor rgb="00FFC000"/>
      </patternFill>
    </fill>
    <fill>
      <patternFill patternType="solid">
        <fgColor rgb="00EE833A"/>
        <bgColor rgb="00EE833A"/>
      </patternFill>
    </fill>
    <fill>
      <patternFill patternType="solid">
        <fgColor rgb="00D20698"/>
        <bgColor rgb="00D20698"/>
      </patternFill>
    </fill>
    <fill>
      <patternFill patternType="solid">
        <fgColor rgb="00AC75D5"/>
        <bgColor rgb="00AC75D5"/>
      </patternFill>
    </fill>
    <fill>
      <patternFill patternType="solid">
        <fgColor rgb="00D9D9D9"/>
        <bgColor rgb="00D9D9D9"/>
      </patternFill>
    </fill>
    <fill>
      <patternFill patternType="solid">
        <fgColor rgb="00FCE4D6"/>
        <bgColor rgb="00FCE4D6"/>
      </patternFill>
    </fill>
    <fill>
      <patternFill patternType="solid">
        <fgColor rgb="00ED7D31"/>
        <bgColor rgb="00ED7D31"/>
      </patternFill>
    </fill>
    <fill>
      <patternFill patternType="solid">
        <fgColor rgb="00A6A6A6"/>
        <bgColor rgb="00A6A6A6"/>
      </patternFill>
    </fill>
    <fill>
      <patternFill patternType="solid">
        <fgColor rgb="00E2EFDA"/>
        <bgColor rgb="00E2EFDA"/>
      </patternFill>
    </fill>
    <fill>
      <patternFill patternType="solid">
        <fgColor rgb="00C00000"/>
        <bgColor rgb="00C00000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4472C4"/>
        <bgColor rgb="004472C4"/>
      </patternFill>
    </fill>
    <fill>
      <patternFill patternType="solid">
        <fgColor rgb="00F7F9FC"/>
        <bgColor rgb="00F7F9FC"/>
      </patternFill>
    </fill>
    <fill>
      <patternFill patternType="solid">
        <fgColor rgb="00F2F2F2"/>
        <bgColor rgb="00F2F2F2"/>
      </patternFill>
    </fill>
    <fill>
      <patternFill patternType="solid">
        <fgColor rgb="00F8CBAD"/>
        <bgColor rgb="00F8CBAD"/>
      </patternFill>
    </fill>
    <fill>
      <patternFill patternType="solid">
        <fgColor rgb="00D3D3D3"/>
        <bgColor rgb="00D3D3D3"/>
      </patternFill>
    </fill>
    <fill>
      <patternFill patternType="solid">
        <fgColor rgb="006DC7DC"/>
        <bgColor rgb="006DC7DC"/>
      </patternFill>
    </fill>
    <fill>
      <patternFill patternType="solid">
        <fgColor rgb="00305496"/>
        <bgColor rgb="00305496"/>
      </patternFill>
    </fill>
  </fills>
  <borders count="23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/>
      <top style="thin">
        <color rgb="00BFBFBF"/>
      </top>
      <bottom style="thin">
        <color rgb="00BFBFBF"/>
      </bottom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thin">
        <color rgb="00FFFFFF"/>
      </left>
      <right/>
      <top/>
      <bottom/>
      <diagonal/>
    </border>
    <border>
      <left style="thin">
        <color rgb="00FFFFFF"/>
      </left>
      <right style="thin">
        <color rgb="00FFFFFF"/>
      </right>
      <top/>
      <bottom/>
      <diagonal/>
    </border>
    <border>
      <left style="thin">
        <color rgb="00FFFFFF"/>
      </left>
      <right style="thin">
        <color rgb="00FFFFFF"/>
      </right>
      <top/>
      <bottom style="thin">
        <color rgb="00FFFFFF"/>
      </bottom>
      <diagonal/>
    </border>
    <border>
      <left style="thin">
        <color rgb="00FFFFFF"/>
      </left>
      <right style="thin">
        <color rgb="00FFFFFF"/>
      </right>
      <top style="thin">
        <color rgb="00FFFFFF"/>
      </top>
      <bottom style="medium">
        <color rgb="00000000"/>
      </bottom>
    </border>
    <border>
      <left/>
      <right/>
      <top style="thin">
        <color rgb="00FFFFFF"/>
      </top>
      <bottom/>
      <diagonal/>
    </border>
    <border>
      <left/>
      <right style="thin">
        <color rgb="00FFFFFF"/>
      </right>
      <top style="thin">
        <color rgb="00FFFFFF"/>
      </top>
      <bottom/>
      <diagonal/>
    </border>
    <border>
      <left/>
      <right/>
      <top style="thin">
        <color rgb="00FFFFFF"/>
      </top>
      <bottom style="thin">
        <color rgb="00FFFFFF"/>
      </bottom>
      <diagonal/>
    </border>
    <border>
      <left/>
      <right style="thin">
        <color rgb="00FFFFFF"/>
      </right>
      <top style="thin">
        <color rgb="00FFFFFF"/>
      </top>
      <bottom style="thin">
        <color rgb="00FFFFFF"/>
      </bottom>
      <diagonal/>
    </border>
    <border>
      <left style="thin">
        <color rgb="00BFBFBF"/>
      </left>
      <right/>
      <top/>
      <bottom/>
      <diagonal/>
    </border>
    <border>
      <left style="thin">
        <color rgb="00BFBFBF"/>
      </left>
      <right style="thin">
        <color rgb="00BFBFBF"/>
      </right>
      <top/>
      <bottom/>
      <diagonal/>
    </border>
    <border>
      <left style="thin">
        <color rgb="00BFBFBF"/>
      </left>
      <right style="thin">
        <color rgb="00BFBFBF"/>
      </right>
      <top/>
      <bottom style="thin">
        <color rgb="00BFBFBF"/>
      </bottom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medium">
        <color rgb="00000000"/>
      </bottom>
    </border>
    <border>
      <left/>
      <right style="thin">
        <color rgb="00BFBFBF"/>
      </right>
      <top/>
      <bottom/>
      <diagonal/>
    </border>
    <border>
      <left style="thin">
        <color rgb="00BFBFBF"/>
      </left>
      <right/>
      <top/>
      <bottom style="thin">
        <color rgb="00BFBFBF"/>
      </bottom>
      <diagonal/>
    </border>
    <border>
      <left/>
      <right style="thin">
        <color rgb="00BFBFBF"/>
      </right>
      <top/>
      <bottom style="thin">
        <color rgb="00BFBFBF"/>
      </bottom>
      <diagonal/>
    </border>
    <border>
      <left/>
      <right/>
      <top/>
      <bottom style="thin">
        <color rgb="00BFBFBF"/>
      </bottom>
      <diagonal/>
    </border>
  </borders>
  <cellStyleXfs count="1">
    <xf numFmtId="0" fontId="0" fillId="0" borderId="0"/>
  </cellStyleXfs>
  <cellXfs count="167">
    <xf numFmtId="0" fontId="0" fillId="0" borderId="0" pivotButton="0" quotePrefix="0" xfId="0"/>
    <xf numFmtId="0" fontId="23" fillId="0" borderId="0" pivotButton="0" quotePrefix="0" xfId="0"/>
    <xf numFmtId="0" fontId="24" fillId="0" borderId="0" applyAlignment="1" pivotButton="0" quotePrefix="0" xfId="0">
      <alignment horizontal="left" vertical="center" wrapText="1"/>
    </xf>
    <xf numFmtId="0" fontId="25" fillId="0" borderId="0" pivotButton="0" quotePrefix="0" xfId="0"/>
    <xf numFmtId="166" fontId="5" fillId="0" borderId="0" applyAlignment="1" pivotButton="0" quotePrefix="0" xfId="0">
      <alignment horizontal="left" vertical="center"/>
    </xf>
    <xf numFmtId="0" fontId="26" fillId="24" borderId="0" applyAlignment="1" pivotButton="0" quotePrefix="0" xfId="0">
      <alignment horizontal="left" vertical="center"/>
    </xf>
    <xf numFmtId="0" fontId="5" fillId="20" borderId="1" applyAlignment="1" pivotButton="0" quotePrefix="0" xfId="0">
      <alignment horizontal="left" vertical="center"/>
    </xf>
    <xf numFmtId="0" fontId="0" fillId="0" borderId="5" pivotButton="0" quotePrefix="0" xfId="0"/>
    <xf numFmtId="0" fontId="27" fillId="0" borderId="1" applyAlignment="1" pivotButton="0" quotePrefix="0" xfId="0">
      <alignment horizontal="left" vertical="center" wrapText="1"/>
    </xf>
    <xf numFmtId="0" fontId="0" fillId="0" borderId="4" pivotButton="0" quotePrefix="0" xfId="0"/>
    <xf numFmtId="168" fontId="27" fillId="0" borderId="1" applyAlignment="1" pivotButton="0" quotePrefix="0" xfId="0">
      <alignment horizontal="left" vertical="center" wrapText="1"/>
    </xf>
    <xf numFmtId="0" fontId="27" fillId="0" borderId="1" applyAlignment="1" pivotButton="0" quotePrefix="0" xfId="0">
      <alignment horizontal="left" vertical="center"/>
    </xf>
    <xf numFmtId="166" fontId="27" fillId="0" borderId="1" applyAlignment="1" pivotButton="0" quotePrefix="0" xfId="0">
      <alignment horizontal="left" vertical="center" wrapText="1"/>
    </xf>
    <xf numFmtId="9" fontId="27" fillId="0" borderId="1" applyAlignment="1" pivotButton="0" quotePrefix="0" xfId="0">
      <alignment horizontal="left" vertical="center" wrapText="1"/>
    </xf>
    <xf numFmtId="0" fontId="8" fillId="0" borderId="1" applyAlignment="1" pivotButton="0" quotePrefix="0" xfId="0">
      <alignment horizontal="center" vertical="center"/>
    </xf>
    <xf numFmtId="9" fontId="8" fillId="0" borderId="1" applyAlignment="1" pivotButton="0" quotePrefix="0" xfId="0">
      <alignment horizontal="center" vertical="center"/>
    </xf>
    <xf numFmtId="166" fontId="27" fillId="0" borderId="1" applyAlignment="1" pivotButton="0" quotePrefix="0" xfId="0">
      <alignment horizontal="left" vertical="center"/>
    </xf>
    <xf numFmtId="0" fontId="4" fillId="2" borderId="1" applyAlignment="1" pivotButton="0" quotePrefix="0" xfId="0">
      <alignment horizontal="center" vertical="center" wrapText="1"/>
    </xf>
    <xf numFmtId="0" fontId="12" fillId="4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center" vertical="center"/>
    </xf>
    <xf numFmtId="165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9" fontId="0" fillId="0" borderId="1" applyAlignment="1" pivotButton="0" quotePrefix="0" xfId="0">
      <alignment horizontal="center" vertical="center"/>
    </xf>
    <xf numFmtId="0" fontId="12" fillId="6" borderId="1" applyAlignment="1" pivotButton="0" quotePrefix="0" xfId="0">
      <alignment horizontal="center" vertical="center"/>
    </xf>
    <xf numFmtId="0" fontId="12" fillId="7" borderId="1" applyAlignment="1" pivotButton="0" quotePrefix="0" xfId="0">
      <alignment horizontal="center" vertical="center"/>
    </xf>
    <xf numFmtId="0" fontId="12" fillId="8" borderId="1" applyAlignment="1" pivotButton="0" quotePrefix="0" xfId="0">
      <alignment horizontal="center" vertical="center"/>
    </xf>
    <xf numFmtId="0" fontId="12" fillId="9" borderId="1" applyAlignment="1" pivotButton="0" quotePrefix="0" xfId="0">
      <alignment horizontal="center" vertical="center"/>
    </xf>
    <xf numFmtId="0" fontId="14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164" fontId="3" fillId="2" borderId="1" applyAlignment="1" pivotButton="0" quotePrefix="0" xfId="0">
      <alignment horizontal="center" vertical="center" textRotation="90"/>
    </xf>
    <xf numFmtId="165" fontId="3" fillId="2" borderId="1" applyAlignment="1" pivotButton="0" quotePrefix="0" xfId="0">
      <alignment horizontal="center" vertical="center" wrapText="1"/>
    </xf>
    <xf numFmtId="165" fontId="3" fillId="3" borderId="1" applyAlignment="1" pivotButton="0" quotePrefix="0" xfId="0">
      <alignment horizontal="center" vertical="center" wrapText="1"/>
    </xf>
    <xf numFmtId="0" fontId="8" fillId="4" borderId="6" applyAlignment="1" pivotButton="0" quotePrefix="0" xfId="0">
      <alignment horizontal="center" vertical="center"/>
    </xf>
    <xf numFmtId="0" fontId="5" fillId="4" borderId="6" applyAlignment="1" pivotButton="0" quotePrefix="0" xfId="0">
      <alignment horizontal="center" vertical="center"/>
    </xf>
    <xf numFmtId="0" fontId="6" fillId="4" borderId="6" applyAlignment="1" pivotButton="0" quotePrefix="0" xfId="0">
      <alignment horizontal="left" vertical="center"/>
    </xf>
    <xf numFmtId="165" fontId="6" fillId="4" borderId="6" applyAlignment="1" pivotButton="0" quotePrefix="0" xfId="0">
      <alignment horizontal="center" vertical="center"/>
    </xf>
    <xf numFmtId="0" fontId="7" fillId="4" borderId="6" applyAlignment="1" pivotButton="0" quotePrefix="0" xfId="0">
      <alignment horizontal="center" vertical="center" shrinkToFit="1"/>
    </xf>
    <xf numFmtId="0" fontId="7" fillId="5" borderId="6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10" pivotButton="0" quotePrefix="0" xfId="0"/>
    <xf numFmtId="0" fontId="5" fillId="4" borderId="10" applyAlignment="1" pivotButton="0" quotePrefix="0" xfId="0">
      <alignment horizontal="center" vertical="center"/>
    </xf>
    <xf numFmtId="0" fontId="6" fillId="4" borderId="10" applyAlignment="1" pivotButton="0" quotePrefix="0" xfId="0">
      <alignment horizontal="left" vertical="center"/>
    </xf>
    <xf numFmtId="165" fontId="6" fillId="4" borderId="10" applyAlignment="1" pivotButton="0" quotePrefix="0" xfId="0">
      <alignment horizontal="center" vertical="center"/>
    </xf>
    <xf numFmtId="0" fontId="7" fillId="4" borderId="10" applyAlignment="1" pivotButton="0" quotePrefix="0" xfId="0">
      <alignment horizontal="center" vertical="center" shrinkToFit="1"/>
    </xf>
    <xf numFmtId="0" fontId="7" fillId="5" borderId="10" applyAlignment="1" pivotButton="0" quotePrefix="0" xfId="0">
      <alignment horizontal="center" vertical="center" shrinkToFit="1"/>
    </xf>
    <xf numFmtId="0" fontId="8" fillId="6" borderId="6" applyAlignment="1" pivotButton="0" quotePrefix="0" xfId="0">
      <alignment horizontal="center" vertical="center"/>
    </xf>
    <xf numFmtId="0" fontId="5" fillId="6" borderId="6" applyAlignment="1" pivotButton="0" quotePrefix="0" xfId="0">
      <alignment horizontal="center" vertical="center"/>
    </xf>
    <xf numFmtId="0" fontId="6" fillId="6" borderId="6" applyAlignment="1" pivotButton="0" quotePrefix="0" xfId="0">
      <alignment horizontal="left" vertical="center"/>
    </xf>
    <xf numFmtId="165" fontId="6" fillId="6" borderId="6" applyAlignment="1" pivotButton="0" quotePrefix="0" xfId="0">
      <alignment horizontal="center" vertical="center"/>
    </xf>
    <xf numFmtId="0" fontId="7" fillId="6" borderId="6" applyAlignment="1" pivotButton="0" quotePrefix="0" xfId="0">
      <alignment horizontal="center" vertical="center" shrinkToFit="1"/>
    </xf>
    <xf numFmtId="0" fontId="5" fillId="6" borderId="10" applyAlignment="1" pivotButton="0" quotePrefix="0" xfId="0">
      <alignment horizontal="center" vertical="center"/>
    </xf>
    <xf numFmtId="0" fontId="6" fillId="6" borderId="10" applyAlignment="1" pivotButton="0" quotePrefix="0" xfId="0">
      <alignment horizontal="left" vertical="center"/>
    </xf>
    <xf numFmtId="165" fontId="6" fillId="6" borderId="10" applyAlignment="1" pivotButton="0" quotePrefix="0" xfId="0">
      <alignment horizontal="center" vertical="center"/>
    </xf>
    <xf numFmtId="0" fontId="7" fillId="6" borderId="10" applyAlignment="1" pivotButton="0" quotePrefix="0" xfId="0">
      <alignment horizontal="center" vertical="center" shrinkToFit="1"/>
    </xf>
    <xf numFmtId="0" fontId="8" fillId="7" borderId="6" applyAlignment="1" pivotButton="0" quotePrefix="0" xfId="0">
      <alignment horizontal="center" vertical="center"/>
    </xf>
    <xf numFmtId="0" fontId="5" fillId="7" borderId="6" applyAlignment="1" pivotButton="0" quotePrefix="0" xfId="0">
      <alignment horizontal="center" vertical="center"/>
    </xf>
    <xf numFmtId="0" fontId="6" fillId="7" borderId="6" applyAlignment="1" pivotButton="0" quotePrefix="0" xfId="0">
      <alignment horizontal="left" vertical="center"/>
    </xf>
    <xf numFmtId="165" fontId="6" fillId="7" borderId="6" applyAlignment="1" pivotButton="0" quotePrefix="0" xfId="0">
      <alignment horizontal="center" vertical="center"/>
    </xf>
    <xf numFmtId="0" fontId="7" fillId="7" borderId="6" applyAlignment="1" pivotButton="0" quotePrefix="0" xfId="0">
      <alignment horizontal="center" vertical="center" shrinkToFit="1"/>
    </xf>
    <xf numFmtId="0" fontId="5" fillId="7" borderId="10" applyAlignment="1" pivotButton="0" quotePrefix="0" xfId="0">
      <alignment horizontal="center" vertical="center"/>
    </xf>
    <xf numFmtId="0" fontId="6" fillId="7" borderId="10" applyAlignment="1" pivotButton="0" quotePrefix="0" xfId="0">
      <alignment horizontal="left" vertical="center"/>
    </xf>
    <xf numFmtId="165" fontId="6" fillId="7" borderId="10" applyAlignment="1" pivotButton="0" quotePrefix="0" xfId="0">
      <alignment horizontal="center" vertical="center"/>
    </xf>
    <xf numFmtId="0" fontId="7" fillId="7" borderId="10" applyAlignment="1" pivotButton="0" quotePrefix="0" xfId="0">
      <alignment horizontal="center" vertical="center" shrinkToFit="1"/>
    </xf>
    <xf numFmtId="0" fontId="8" fillId="8" borderId="6" applyAlignment="1" pivotButton="0" quotePrefix="0" xfId="0">
      <alignment horizontal="center" vertical="center"/>
    </xf>
    <xf numFmtId="0" fontId="5" fillId="8" borderId="6" applyAlignment="1" pivotButton="0" quotePrefix="0" xfId="0">
      <alignment horizontal="center" vertical="center"/>
    </xf>
    <xf numFmtId="0" fontId="6" fillId="8" borderId="6" applyAlignment="1" pivotButton="0" quotePrefix="0" xfId="0">
      <alignment horizontal="left" vertical="center"/>
    </xf>
    <xf numFmtId="165" fontId="6" fillId="8" borderId="6" applyAlignment="1" pivotButton="0" quotePrefix="0" xfId="0">
      <alignment horizontal="center" vertical="center"/>
    </xf>
    <xf numFmtId="0" fontId="7" fillId="8" borderId="6" applyAlignment="1" pivotButton="0" quotePrefix="0" xfId="0">
      <alignment horizontal="center" vertical="center" shrinkToFit="1"/>
    </xf>
    <xf numFmtId="0" fontId="5" fillId="8" borderId="10" applyAlignment="1" pivotButton="0" quotePrefix="0" xfId="0">
      <alignment horizontal="center" vertical="center"/>
    </xf>
    <xf numFmtId="0" fontId="6" fillId="8" borderId="10" applyAlignment="1" pivotButton="0" quotePrefix="0" xfId="0">
      <alignment horizontal="left" vertical="center"/>
    </xf>
    <xf numFmtId="165" fontId="6" fillId="8" borderId="10" applyAlignment="1" pivotButton="0" quotePrefix="0" xfId="0">
      <alignment horizontal="center" vertical="center"/>
    </xf>
    <xf numFmtId="0" fontId="7" fillId="8" borderId="10" applyAlignment="1" pivotButton="0" quotePrefix="0" xfId="0">
      <alignment horizontal="center" vertical="center" shrinkToFit="1"/>
    </xf>
    <xf numFmtId="0" fontId="8" fillId="9" borderId="6" applyAlignment="1" pivotButton="0" quotePrefix="0" xfId="0">
      <alignment horizontal="center" vertical="center"/>
    </xf>
    <xf numFmtId="0" fontId="5" fillId="9" borderId="6" applyAlignment="1" pivotButton="0" quotePrefix="0" xfId="0">
      <alignment horizontal="center" vertical="center"/>
    </xf>
    <xf numFmtId="0" fontId="6" fillId="9" borderId="6" applyAlignment="1" pivotButton="0" quotePrefix="0" xfId="0">
      <alignment horizontal="left" vertical="center"/>
    </xf>
    <xf numFmtId="165" fontId="6" fillId="9" borderId="6" applyAlignment="1" pivotButton="0" quotePrefix="0" xfId="0">
      <alignment horizontal="center" vertical="center"/>
    </xf>
    <xf numFmtId="0" fontId="7" fillId="9" borderId="6" applyAlignment="1" pivotButton="0" quotePrefix="0" xfId="0">
      <alignment horizontal="center" vertical="center" shrinkToFit="1"/>
    </xf>
    <xf numFmtId="0" fontId="5" fillId="9" borderId="10" applyAlignment="1" pivotButton="0" quotePrefix="0" xfId="0">
      <alignment horizontal="center" vertical="center"/>
    </xf>
    <xf numFmtId="0" fontId="6" fillId="9" borderId="10" applyAlignment="1" pivotButton="0" quotePrefix="0" xfId="0">
      <alignment horizontal="left" vertical="center"/>
    </xf>
    <xf numFmtId="165" fontId="6" fillId="9" borderId="10" applyAlignment="1" pivotButton="0" quotePrefix="0" xfId="0">
      <alignment horizontal="center" vertical="center"/>
    </xf>
    <xf numFmtId="0" fontId="7" fillId="9" borderId="10" applyAlignment="1" pivotButton="0" quotePrefix="0" xfId="0">
      <alignment horizontal="center" vertical="center" shrinkToFit="1"/>
    </xf>
    <xf numFmtId="0" fontId="5" fillId="10" borderId="1" applyAlignment="1" pivotButton="0" quotePrefix="0" xfId="0">
      <alignment horizontal="left" vertical="center"/>
    </xf>
    <xf numFmtId="0" fontId="9" fillId="3" borderId="6" applyAlignment="1" pivotButton="0" quotePrefix="0" xfId="0">
      <alignment horizontal="center" vertical="center"/>
    </xf>
    <xf numFmtId="0" fontId="0" fillId="0" borderId="13" pivotButton="0" quotePrefix="0" xfId="0"/>
    <xf numFmtId="0" fontId="0" fillId="0" borderId="14" pivotButton="0" quotePrefix="0" xfId="0"/>
    <xf numFmtId="0" fontId="9" fillId="13" borderId="6" applyAlignment="1" pivotButton="0" quotePrefix="0" xfId="0">
      <alignment horizontal="center" vertical="center"/>
    </xf>
    <xf numFmtId="0" fontId="0" fillId="5" borderId="6" pivotButton="0" quotePrefix="0" xfId="0"/>
    <xf numFmtId="0" fontId="0" fillId="11" borderId="6" pivotButton="0" quotePrefix="0" xfId="0"/>
    <xf numFmtId="0" fontId="3" fillId="12" borderId="6" applyAlignment="1" pivotButton="0" quotePrefix="0" xfId="0">
      <alignment horizontal="center" vertical="center"/>
    </xf>
    <xf numFmtId="0" fontId="10" fillId="14" borderId="6" applyAlignment="1" pivotButton="0" quotePrefix="0" xfId="0">
      <alignment horizontal="center" vertical="center"/>
    </xf>
    <xf numFmtId="0" fontId="5" fillId="0" borderId="0" pivotButton="0" quotePrefix="0" xfId="0"/>
    <xf numFmtId="0" fontId="9" fillId="0" borderId="1" applyAlignment="1" pivotButton="0" quotePrefix="0" xfId="0">
      <alignment horizontal="center" vertical="center"/>
    </xf>
    <xf numFmtId="0" fontId="11" fillId="0" borderId="0" pivotButton="0" quotePrefix="0" xfId="0"/>
    <xf numFmtId="0" fontId="2" fillId="12" borderId="1" applyAlignment="1" pivotButton="0" quotePrefix="0" xfId="0">
      <alignment horizontal="center" vertical="center"/>
    </xf>
    <xf numFmtId="0" fontId="9" fillId="14" borderId="1" applyAlignment="1" pivotButton="0" quotePrefix="0" xfId="0">
      <alignment horizontal="center" vertical="center"/>
    </xf>
    <xf numFmtId="0" fontId="2" fillId="15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left" vertical="center"/>
    </xf>
    <xf numFmtId="164" fontId="3" fillId="2" borderId="1" applyAlignment="1" pivotButton="0" quotePrefix="0" xfId="0">
      <alignment horizontal="center" vertical="center"/>
    </xf>
    <xf numFmtId="0" fontId="12" fillId="10" borderId="1" applyAlignment="1" pivotButton="0" quotePrefix="0" xfId="0">
      <alignment horizontal="left" vertical="center" wrapText="1"/>
    </xf>
    <xf numFmtId="0" fontId="11" fillId="0" borderId="1" applyAlignment="1" pivotButton="0" quotePrefix="0" xfId="0">
      <alignment horizontal="center" vertical="center"/>
    </xf>
    <xf numFmtId="0" fontId="9" fillId="16" borderId="1" applyAlignment="1" pivotButton="0" quotePrefix="0" xfId="0">
      <alignment horizontal="center" vertical="center"/>
    </xf>
    <xf numFmtId="0" fontId="0" fillId="0" borderId="18" pivotButton="0" quotePrefix="0" xfId="0"/>
    <xf numFmtId="0" fontId="11" fillId="0" borderId="18" applyAlignment="1" pivotButton="0" quotePrefix="0" xfId="0">
      <alignment horizontal="center" vertical="center"/>
    </xf>
    <xf numFmtId="0" fontId="9" fillId="16" borderId="18" applyAlignment="1" pivotButton="0" quotePrefix="0" xfId="0">
      <alignment horizontal="center" vertical="center"/>
    </xf>
    <xf numFmtId="0" fontId="12" fillId="10" borderId="18" applyAlignment="1" pivotButton="0" quotePrefix="0" xfId="0">
      <alignment horizontal="left" vertical="center" wrapText="1"/>
    </xf>
    <xf numFmtId="0" fontId="9" fillId="17" borderId="18" applyAlignment="1" pivotButton="0" quotePrefix="0" xfId="0">
      <alignment horizontal="center" vertical="center"/>
    </xf>
    <xf numFmtId="0" fontId="11" fillId="14" borderId="18" applyAlignment="1" pivotButton="0" quotePrefix="0" xfId="0">
      <alignment horizontal="center" vertical="center" wrapText="1"/>
    </xf>
    <xf numFmtId="0" fontId="11" fillId="0" borderId="18" applyAlignment="1" pivotButton="0" quotePrefix="0" xfId="0">
      <alignment horizontal="center" vertical="center" wrapText="1"/>
    </xf>
    <xf numFmtId="0" fontId="9" fillId="11" borderId="18" applyAlignment="1" pivotButton="0" quotePrefix="0" xfId="0">
      <alignment horizontal="center" vertical="center"/>
    </xf>
    <xf numFmtId="0" fontId="4" fillId="18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166" fontId="0" fillId="0" borderId="1" applyAlignment="1" pivotButton="0" quotePrefix="0" xfId="0">
      <alignment horizontal="center" vertical="center"/>
    </xf>
    <xf numFmtId="0" fontId="0" fillId="19" borderId="1" applyAlignment="1" pivotButton="0" quotePrefix="0" xfId="0">
      <alignment horizontal="center" vertical="center"/>
    </xf>
    <xf numFmtId="0" fontId="0" fillId="19" borderId="1" applyAlignment="1" pivotButton="0" quotePrefix="0" xfId="0">
      <alignment horizontal="left" vertical="center" wrapText="1"/>
    </xf>
    <xf numFmtId="165" fontId="0" fillId="19" borderId="1" applyAlignment="1" pivotButton="0" quotePrefix="0" xfId="0">
      <alignment horizontal="center" vertical="center"/>
    </xf>
    <xf numFmtId="166" fontId="0" fillId="19" borderId="1" applyAlignment="1" pivotButton="0" quotePrefix="0" xfId="0">
      <alignment horizontal="center" vertical="center"/>
    </xf>
    <xf numFmtId="0" fontId="13" fillId="20" borderId="0" pivotButton="0" quotePrefix="0" xfId="0"/>
    <xf numFmtId="0" fontId="0" fillId="20" borderId="0" pivotButton="0" quotePrefix="0" xfId="0"/>
    <xf numFmtId="0" fontId="15" fillId="20" borderId="0" applyAlignment="1" pivotButton="0" quotePrefix="0" xfId="0">
      <alignment horizontal="right" vertical="center"/>
    </xf>
    <xf numFmtId="0" fontId="16" fillId="10" borderId="1" applyAlignment="1" pivotButton="0" quotePrefix="0" xfId="0">
      <alignment horizontal="center" vertical="center"/>
    </xf>
    <xf numFmtId="0" fontId="5" fillId="20" borderId="0" applyAlignment="1" pivotButton="0" quotePrefix="0" xfId="0">
      <alignment horizontal="center" vertical="center" wrapText="1"/>
    </xf>
    <xf numFmtId="0" fontId="0" fillId="0" borderId="17" pivotButton="0" quotePrefix="0" xfId="0"/>
    <xf numFmtId="0" fontId="17" fillId="10" borderId="1" applyAlignment="1" pivotButton="0" quotePrefix="0" xfId="0">
      <alignment horizontal="center" vertical="center" wrapText="1"/>
    </xf>
    <xf numFmtId="0" fontId="18" fillId="10" borderId="1" applyAlignment="1" pivotButton="0" quotePrefix="0" xfId="0">
      <alignment horizontal="center" vertical="center" wrapText="1"/>
    </xf>
    <xf numFmtId="0" fontId="0" fillId="0" borderId="3" pivotButton="0" quotePrefix="0" xfId="0"/>
    <xf numFmtId="9" fontId="18" fillId="10" borderId="1" applyAlignment="1" pivotButton="0" quotePrefix="0" xfId="0">
      <alignment horizontal="center" vertical="center" wrapText="1"/>
    </xf>
    <xf numFmtId="0" fontId="12" fillId="20" borderId="0" pivotButton="0" quotePrefix="0" xfId="0"/>
    <xf numFmtId="0" fontId="0" fillId="0" borderId="20" pivotButton="0" quotePrefix="0" xfId="0"/>
    <xf numFmtId="0" fontId="0" fillId="0" borderId="21" pivotButton="0" quotePrefix="0" xfId="0"/>
    <xf numFmtId="0" fontId="19" fillId="10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2" pivotButton="0" quotePrefix="0" xfId="0"/>
    <xf numFmtId="0" fontId="12" fillId="20" borderId="0" applyAlignment="1" pivotButton="0" quotePrefix="0" xfId="0">
      <alignment horizontal="right" vertical="center"/>
    </xf>
    <xf numFmtId="165" fontId="17" fillId="10" borderId="1" applyAlignment="1" pivotButton="0" quotePrefix="0" xfId="0">
      <alignment horizontal="center" vertical="center" wrapText="1"/>
    </xf>
    <xf numFmtId="166" fontId="19" fillId="10" borderId="1" applyAlignment="1" pivotButton="0" quotePrefix="0" xfId="0">
      <alignment horizontal="center" vertical="center" wrapText="1"/>
    </xf>
    <xf numFmtId="0" fontId="14" fillId="20" borderId="0" pivotButton="0" quotePrefix="0" xfId="0"/>
    <xf numFmtId="0" fontId="15" fillId="0" borderId="0" pivotButton="0" quotePrefix="0" xfId="0"/>
    <xf numFmtId="0" fontId="12" fillId="0" borderId="1" applyAlignment="1" pivotButton="0" quotePrefix="0" xfId="0">
      <alignment horizontal="center" vertical="center"/>
    </xf>
    <xf numFmtId="0" fontId="12" fillId="19" borderId="1" applyAlignment="1" pivotButton="0" quotePrefix="0" xfId="0">
      <alignment horizontal="center" vertical="center"/>
    </xf>
    <xf numFmtId="0" fontId="1" fillId="10" borderId="1" applyAlignment="1" pivotButton="0" quotePrefix="0" xfId="0">
      <alignment horizontal="center" vertical="center" wrapText="1"/>
    </xf>
    <xf numFmtId="0" fontId="15" fillId="10" borderId="1" applyAlignment="1" pivotButton="0" quotePrefix="0" xfId="0">
      <alignment horizontal="center" vertical="center" wrapText="1"/>
    </xf>
    <xf numFmtId="0" fontId="8" fillId="10" borderId="1" applyAlignment="1" pivotButton="0" quotePrefix="0" xfId="0">
      <alignment horizontal="center" vertical="center" wrapText="1"/>
    </xf>
    <xf numFmtId="0" fontId="8" fillId="21" borderId="1" applyAlignment="1" pivotButton="0" quotePrefix="0" xfId="0">
      <alignment horizontal="center" vertical="center" wrapText="1"/>
    </xf>
    <xf numFmtId="0" fontId="20" fillId="0" borderId="1" applyAlignment="1" pivotButton="0" quotePrefix="0" xfId="0">
      <alignment horizontal="center" vertical="center" wrapText="1"/>
    </xf>
    <xf numFmtId="0" fontId="20" fillId="0" borderId="1" applyAlignment="1" pivotButton="0" quotePrefix="0" xfId="0">
      <alignment horizontal="left" vertical="top" wrapText="1"/>
    </xf>
    <xf numFmtId="165" fontId="20" fillId="0" borderId="1" applyAlignment="1" pivotButton="0" quotePrefix="0" xfId="0">
      <alignment horizontal="center" vertical="center" wrapText="1"/>
    </xf>
    <xf numFmtId="0" fontId="21" fillId="0" borderId="1" applyAlignment="1" pivotButton="0" quotePrefix="0" xfId="0">
      <alignment horizontal="left" vertical="top" wrapText="1"/>
    </xf>
    <xf numFmtId="0" fontId="0" fillId="0" borderId="16" pivotButton="0" quotePrefix="0" xfId="0"/>
    <xf numFmtId="0" fontId="13" fillId="22" borderId="1" applyAlignment="1" pivotButton="0" quotePrefix="0" xfId="0">
      <alignment horizontal="center" vertical="center"/>
    </xf>
    <xf numFmtId="0" fontId="12" fillId="2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top" wrapText="1"/>
    </xf>
    <xf numFmtId="0" fontId="15" fillId="22" borderId="1" applyAlignment="1" pivotButton="0" quotePrefix="0" xfId="0">
      <alignment horizontal="center" vertical="center"/>
    </xf>
    <xf numFmtId="0" fontId="4" fillId="23" borderId="1" applyAlignment="1" pivotButton="0" quotePrefix="0" xfId="0">
      <alignment horizontal="center" vertical="center" wrapText="1"/>
    </xf>
    <xf numFmtId="165" fontId="0" fillId="0" borderId="1" applyAlignment="1" pivotButton="0" quotePrefix="0" xfId="0">
      <alignment horizontal="center" vertical="center" wrapText="1"/>
    </xf>
    <xf numFmtId="166" fontId="0" fillId="0" borderId="1" applyAlignment="1" pivotButton="0" quotePrefix="0" xfId="0">
      <alignment horizontal="center" vertical="center" wrapText="1"/>
    </xf>
    <xf numFmtId="0" fontId="22" fillId="0" borderId="1" applyAlignment="1" pivotButton="0" quotePrefix="0" xfId="0">
      <alignment horizontal="left" vertical="center" wrapText="1"/>
    </xf>
    <xf numFmtId="0" fontId="12" fillId="0" borderId="1" applyAlignment="1" pivotButton="0" quotePrefix="0" xfId="0">
      <alignment horizontal="left" vertical="center"/>
    </xf>
    <xf numFmtId="166" fontId="0" fillId="0" borderId="1" applyAlignment="1" pivotButton="0" quotePrefix="0" xfId="0">
      <alignment horizontal="left" vertical="center" wrapText="1"/>
    </xf>
    <xf numFmtId="1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165" fontId="0" fillId="0" borderId="1" pivotButton="0" quotePrefix="0" xfId="0"/>
    <xf numFmtId="49" fontId="0" fillId="0" borderId="1" applyAlignment="1" pivotButton="0" quotePrefix="0" xfId="0">
      <alignment horizontal="left" vertical="center" wrapText="1"/>
    </xf>
    <xf numFmtId="168" fontId="0" fillId="0" borderId="1" applyAlignment="1" pivotButton="0" quotePrefix="0" xfId="0">
      <alignment horizontal="left" vertical="center" wrapText="1"/>
    </xf>
    <xf numFmtId="165" fontId="0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10">
    <dxf>
      <font>
        <b val="1"/>
        <color rgb="009C0006"/>
      </font>
      <fill>
        <patternFill patternType="solid">
          <fgColor rgb="00FFC7CE"/>
          <bgColor rgb="00FFC7CE"/>
        </patternFill>
      </fill>
    </dxf>
    <dxf>
      <font>
        <b val="1"/>
        <color rgb="00FFFFFF"/>
      </font>
      <fill>
        <patternFill patternType="solid">
          <fgColor rgb="00C00000"/>
          <bgColor rgb="00C00000"/>
        </patternFill>
      </fill>
    </dxf>
    <dxf>
      <font>
        <color rgb="00006100"/>
      </font>
      <fill>
        <patternFill patternType="solid">
          <fgColor rgb="00C6EFCE"/>
          <bgColor rgb="00C6EFCE"/>
        </patternFill>
      </fill>
    </dxf>
    <dxf>
      <font>
        <color rgb="001F4E78"/>
      </font>
      <fill>
        <patternFill patternType="solid">
          <fgColor rgb="00DDEBF7"/>
          <bgColor rgb="00DDEBF7"/>
        </patternFill>
      </fill>
    </dxf>
    <dxf>
      <font>
        <color rgb="009C5700"/>
      </font>
      <fill>
        <patternFill patternType="solid">
          <fgColor rgb="00FFEB9C"/>
          <bgColor rgb="00FFEB9C"/>
        </patternFill>
      </fill>
    </dxf>
    <dxf>
      <font>
        <color rgb="009C0006"/>
      </font>
      <fill>
        <patternFill patternType="solid">
          <fgColor rgb="00FFC7CE"/>
          <bgColor rgb="00FFC7CE"/>
        </patternFill>
      </fill>
    </dxf>
    <dxf>
      <font>
        <color rgb="00595959"/>
      </font>
      <fill>
        <patternFill patternType="solid">
          <fgColor rgb="00EDEDED"/>
          <bgColor rgb="00EDEDED"/>
        </patternFill>
      </fill>
    </dxf>
    <dxf>
      <font>
        <b val="1"/>
        <color rgb="009C5700"/>
      </font>
      <fill>
        <patternFill patternType="solid">
          <fgColor rgb="00FFEB9C"/>
          <bgColor rgb="00FFEB9C"/>
        </patternFill>
      </fill>
    </dxf>
    <dxf>
      <font>
        <color rgb="007F6000"/>
      </font>
      <fill>
        <patternFill patternType="solid">
          <fgColor rgb="00FFE699"/>
          <bgColor rgb="00FFE699"/>
        </patternFill>
      </fill>
    </dxf>
    <dxf>
      <font>
        <color rgb="00404040"/>
      </font>
      <fill>
        <patternFill patternType="solid">
          <fgColor rgb="00D9D9D9"/>
          <bgColor rgb="00D9D9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comments/comment1.xml><?xml version="1.0" encoding="utf-8"?>
<comments xmlns="http://schemas.openxmlformats.org/spreadsheetml/2006/main">
  <authors>
    <author>Monitoring Tool</author>
  </authors>
  <commentList>
    <comment ref="G6" authorId="0" shapeId="0">
      <text>
        <t>MS1: Kick-off meeting held</t>
      </text>
    </comment>
    <comment ref="I6" authorId="0" shapeId="0">
      <text>
        <t>D1.1: Project handbook</t>
      </text>
    </comment>
    <comment ref="L8" authorId="0" shapeId="0">
      <text>
        <t>D1.2: Data management plan</t>
      </text>
    </comment>
    <comment ref="AJ8" authorId="0" shapeId="0">
      <text>
        <t>D1.3: Updated data management plan</t>
      </text>
    </comment>
    <comment ref="N9" authorId="0" shapeId="0">
      <text>
        <t>D2.1: Stakeholder requirements report
MS2: User requirements agreed</t>
      </text>
    </comment>
    <comment ref="R10" authorId="0" shapeId="0">
      <text>
        <t>D2.2: Pilot site baseline assessment</t>
      </text>
    </comment>
    <comment ref="X11" authorId="0" shapeId="0">
      <text>
        <t>D2.3: Pilot protocols</t>
      </text>
    </comment>
    <comment ref="T12" authorId="0" shapeId="0">
      <text>
        <t>D3.1: Sensor network prototype
MS3: Sensor prototype validated in the lab</t>
      </text>
    </comment>
    <comment ref="Z13" authorId="0" shapeId="0">
      <text>
        <t>D3.2: Decision-support platform v1</t>
      </text>
    </comment>
    <comment ref="AJ13" authorId="0" shapeId="0">
      <text>
        <t>D3.3: Decision-support platform final release
MS5: Platform released</t>
      </text>
    </comment>
    <comment ref="X14" authorId="0" shapeId="0">
      <text>
        <t>MS4: All pilots operational</t>
      </text>
    </comment>
    <comment ref="AD14" authorId="0" shapeId="0">
      <text>
        <t>D4.1: Pilot deployment report</t>
      </text>
    </comment>
    <comment ref="AP15" authorId="0" shapeId="0">
      <text>
        <t>D4.2: Impact assessment report</t>
      </text>
    </comment>
    <comment ref="I16" authorId="0" shapeId="0">
      <text>
        <t>D5.1: Communication and dissemination plan</t>
      </text>
    </comment>
    <comment ref="J16" authorId="0" shapeId="0">
      <text>
        <t>D5.2: Project website and visual identity</t>
      </text>
    </comment>
    <comment ref="AD17" authorId="0" shapeId="0">
      <text>
        <t>D5.3: Training materials for farmers</t>
      </text>
    </comment>
    <comment ref="AP18" authorId="0" shapeId="0">
      <text>
        <t>D5.4: Exploitation and business plan
MS6: Final event held</t>
      </text>
    </comment>
    <comment ref="Z21" authorId="0" shapeId="0">
      <text>
        <t>RP1 periodic report due (M20)</t>
      </text>
    </comment>
    <comment ref="AR21" authorId="0" shapeId="0">
      <text>
        <t>RP2 periodic report due (M38)</t>
      </text>
    </comment>
    <comment ref="G22" authorId="0" shapeId="0">
      <text>
        <t>Kick-off meeting
20/01/2026 – 21/01/2026
Nicosia
Host: UCN
All partners, Project Officer</t>
      </text>
    </comment>
    <comment ref="M22" authorId="0" shapeId="0">
      <text>
        <t>Steering committee
08/07/2026
Online
Host: UCN
WP leaders</t>
      </text>
    </comment>
    <comment ref="P22" authorId="0" shapeId="0">
      <text>
        <t>General assembly
14/10/2026 – 15/10/2026
Madrid
Host: AGROLAB
All partners</t>
      </text>
    </comment>
    <comment ref="S22" authorId="0" shapeId="0">
      <text>
        <t>Steering committee
13/01/2027
Online
Host: UCN
WP leaders</t>
      </text>
    </comment>
    <comment ref="X22" authorId="0" shapeId="0">
      <text>
        <t>General assembly
09/06/2027 – 10/06/2027
Athens
Host: HYDRA
All partners</t>
      </text>
    </comment>
    <comment ref="AA22" authorId="0" shapeId="0">
      <text>
        <t>Farmer field day
22/09/2027
Brussels
Host: EUFARM
Farmers, stakeholders</t>
      </text>
    </comment>
    <comment ref="AJ22" authorId="0" shapeId="0">
      <text>
        <t>General assembly
14/06/2028 – 15/06/2028
Munich
Host: DATAWISE
All partners</t>
      </text>
    </comment>
    <comment ref="AP22" authorId="0" shapeId="0">
      <text>
        <t>Final event
05/12/2028 – 06/12/2028
Rome
Host: GREENCOM
All partners, stakeholders</t>
      </text>
    </comment>
  </commentList>
</comments>
</file>

<file path=xl/comments/comment2.xml><?xml version="1.0" encoding="utf-8"?>
<comments xmlns="http://schemas.openxmlformats.org/spreadsheetml/2006/main">
  <authors>
    <author>Monitoring Tool</author>
  </authors>
  <commentList>
    <comment ref="D4" authorId="0" shapeId="0">
      <text>
        <t>D1.1: Project handbook</t>
      </text>
    </comment>
    <comment ref="E4" authorId="0" shapeId="0">
      <text>
        <t>D5.2: Project website and visual identity</t>
      </text>
    </comment>
    <comment ref="G4" authorId="0" shapeId="0">
      <text>
        <t>D1.2: Data management plan</t>
      </text>
    </comment>
    <comment ref="I4" authorId="0" shapeId="0">
      <text>
        <t>D2.1: Stakeholder requirements report</t>
      </text>
    </comment>
    <comment ref="M4" authorId="0" shapeId="0">
      <text>
        <t>D2.2: Pilot site baseline assessment</t>
      </text>
    </comment>
    <comment ref="O4" authorId="0" shapeId="0">
      <text>
        <t>D3.1: Sensor network prototype</t>
      </text>
    </comment>
    <comment ref="S4" authorId="0" shapeId="0">
      <text>
        <t>D2.3: Pilot protocols</t>
      </text>
    </comment>
    <comment ref="U4" authorId="0" shapeId="0">
      <text>
        <t>D3.2: Decision-support platform v1</t>
      </text>
    </comment>
    <comment ref="Y4" authorId="0" shapeId="0">
      <text>
        <t>D4.1: Pilot deployment report</t>
      </text>
    </comment>
    <comment ref="AE4" authorId="0" shapeId="0">
      <text>
        <t>D1.3: Updated data management plan</t>
      </text>
    </comment>
    <comment ref="AK4" authorId="0" shapeId="0">
      <text>
        <t>D4.2: Impact assessment report</t>
      </text>
    </comment>
    <comment ref="D5" authorId="0" shapeId="0">
      <text>
        <t>D5.1: Communication and dissemination plan</t>
      </text>
    </comment>
    <comment ref="Y5" authorId="0" shapeId="0">
      <text>
        <t>D5.3: Training materials for farmers</t>
      </text>
    </comment>
    <comment ref="AE5" authorId="0" shapeId="0">
      <text>
        <t>D3.3: Decision-support platform final release</t>
      </text>
    </comment>
    <comment ref="AK5" authorId="0" shapeId="0">
      <text>
        <t>D5.4: Exploitation and business plan</t>
      </text>
    </comment>
    <comment ref="B6" authorId="0" shapeId="0">
      <text>
        <t>MS1: Kick-off meeting held</t>
      </text>
    </comment>
    <comment ref="I6" authorId="0" shapeId="0">
      <text>
        <t>MS2: User requirements agreed</t>
      </text>
    </comment>
    <comment ref="O6" authorId="0" shapeId="0">
      <text>
        <t>MS3: Sensor prototype validated in the lab</t>
      </text>
    </comment>
    <comment ref="S6" authorId="0" shapeId="0">
      <text>
        <t>MS4: All pilots operational</t>
      </text>
    </comment>
    <comment ref="AE6" authorId="0" shapeId="0">
      <text>
        <t>MS5: Platform released</t>
      </text>
    </comment>
    <comment ref="AK6" authorId="0" shapeId="0">
      <text>
        <t>MS6: Final event held</t>
      </text>
    </comment>
    <comment ref="B7" authorId="0" shapeId="0">
      <text>
        <t>Kick-off meeting
20/01/2026 – 21/01/2026
Nicosia
Host: UCN
All partners, Project Officer</t>
      </text>
    </comment>
    <comment ref="K7" authorId="0" shapeId="0">
      <text>
        <t>General assembly
14/10/2026 – 15/10/2026
Madrid
Host: AGROLAB
All partners</t>
      </text>
    </comment>
    <comment ref="S7" authorId="0" shapeId="0">
      <text>
        <t>General assembly
09/06/2027 – 10/06/2027
Athens
Host: HYDRA
All partners</t>
      </text>
    </comment>
    <comment ref="AE7" authorId="0" shapeId="0">
      <text>
        <t>General assembly
14/06/2028 – 15/06/2028
Munich
Host: DATAWISE
All partners</t>
      </text>
    </comment>
    <comment ref="H8" authorId="0" shapeId="0">
      <text>
        <t>Steering committee
08/07/2026
Online
Host: UCN
WP leaders</t>
      </text>
    </comment>
    <comment ref="N8" authorId="0" shapeId="0">
      <text>
        <t>Steering committee
13/01/2027
Online
Host: UCN
WP leaders</t>
      </text>
    </comment>
    <comment ref="V9" authorId="0" shapeId="0">
      <text>
        <t>Farmer field day
22/09/2027
Brussels
Host: EUFARM
Farmers, stakeholders</t>
      </text>
    </comment>
    <comment ref="AK9" authorId="0" shapeId="0">
      <text>
        <t>Final event
05/12/2028 – 06/12/2028
Rome
Host: GREENCOM
All partners, stakeholders</t>
      </text>
    </comment>
    <comment ref="S10" authorId="0" shapeId="0">
      <text>
        <t>End of reporting period RP1</t>
      </text>
    </comment>
    <comment ref="U10" authorId="0" shapeId="0">
      <text>
        <t>Periodic report for RP1 due</t>
      </text>
    </comment>
    <comment ref="AK10" authorId="0" shapeId="0">
      <text>
        <t>End of reporting period RP2</t>
      </text>
    </comment>
    <comment ref="AM10" authorId="0" shapeId="0">
      <text>
        <t>Periodic report for RP2 due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P1'!A1" TargetMode="External" Id="rId1" /><Relationship Type="http://schemas.openxmlformats.org/officeDocument/2006/relationships/hyperlink" Target="#'WP2'!A1" TargetMode="External" Id="rId2" /><Relationship Type="http://schemas.openxmlformats.org/officeDocument/2006/relationships/hyperlink" Target="#'WP3'!A1" TargetMode="External" Id="rId3" /><Relationship Type="http://schemas.openxmlformats.org/officeDocument/2006/relationships/hyperlink" Target="#'WP4'!A1" TargetMode="External" Id="rId4" /><Relationship Type="http://schemas.openxmlformats.org/officeDocument/2006/relationships/hyperlink" Target="#'WP5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>
    <tabColor rgb="00305496"/>
    <outlinePr summaryBelow="1" summaryRight="1"/>
    <pageSetUpPr fitToPage="1"/>
  </sheetPr>
  <dimension ref="B2:M40"/>
  <sheetViews>
    <sheetView showGridLines="0" tabSelected="1" workbookViewId="0">
      <selection activeCell="A1" sqref="A1"/>
    </sheetView>
  </sheetViews>
  <sheetFormatPr baseColWidth="8" defaultRowHeight="15"/>
  <cols>
    <col width="2" customWidth="1" min="1" max="1"/>
    <col width="11" customWidth="1" min="2" max="2"/>
    <col width="11" customWidth="1" min="3" max="3"/>
    <col width="12" customWidth="1" min="4" max="4"/>
    <col width="18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</cols>
  <sheetData>
    <row r="2" ht="30" customHeight="1">
      <c r="B2" s="1" t="inlineStr">
        <is>
          <t>AGRIWATER – Project Monitoring Tool</t>
        </is>
      </c>
    </row>
    <row r="3" ht="19.2" customHeight="1">
      <c r="B3" s="2" t="inlineStr">
        <is>
          <t>Smart water management for climate-resilient Mediterranean agriculture</t>
        </is>
      </c>
    </row>
    <row r="4">
      <c r="B4" s="3" t="inlineStr">
        <is>
          <t>Status as of</t>
        </is>
      </c>
      <c r="D4" s="4">
        <f>TODAY()</f>
        <v/>
      </c>
    </row>
    <row r="6" ht="22" customHeight="1">
      <c r="B6" s="5" t="inlineStr">
        <is>
          <t>Project information</t>
        </is>
      </c>
    </row>
    <row r="7" ht="20" customHeight="1">
      <c r="B7" s="6" t="inlineStr">
        <is>
          <t>Acronym</t>
        </is>
      </c>
      <c r="C7" s="7" t="n"/>
      <c r="D7" s="8">
        <f>""&amp;Acronym</f>
        <v/>
      </c>
      <c r="E7" s="9" t="n"/>
      <c r="F7" s="7" t="n"/>
      <c r="H7" s="6" t="inlineStr">
        <is>
          <t>Grant Agreement</t>
        </is>
      </c>
      <c r="I7" s="7" t="n"/>
      <c r="J7" s="8">
        <f>""&amp;GA_No</f>
        <v/>
      </c>
      <c r="K7" s="9" t="n"/>
      <c r="L7" s="7" t="n"/>
    </row>
    <row r="8" ht="20" customHeight="1">
      <c r="B8" s="6" t="inlineStr">
        <is>
          <t>Type of Action</t>
        </is>
      </c>
      <c r="C8" s="7" t="n"/>
      <c r="D8" s="8">
        <f>""&amp;TypeOfAction</f>
        <v/>
      </c>
      <c r="E8" s="9" t="n"/>
      <c r="F8" s="7" t="n"/>
      <c r="H8" s="6" t="inlineStr">
        <is>
          <t>Call</t>
        </is>
      </c>
      <c r="I8" s="7" t="n"/>
      <c r="J8" s="8">
        <f>""&amp;Call</f>
        <v/>
      </c>
      <c r="K8" s="9" t="n"/>
      <c r="L8" s="7" t="n"/>
    </row>
    <row r="9" ht="20" customHeight="1">
      <c r="B9" s="6" t="inlineStr">
        <is>
          <t>Total Budget</t>
        </is>
      </c>
      <c r="C9" s="7" t="n"/>
      <c r="D9" s="10">
        <f>IF(TotalBudget="","",TotalBudget)</f>
        <v/>
      </c>
      <c r="E9" s="9" t="n"/>
      <c r="F9" s="7" t="n"/>
      <c r="H9" s="6" t="inlineStr">
        <is>
          <t>Call Topic</t>
        </is>
      </c>
      <c r="I9" s="7" t="n"/>
      <c r="J9" s="8">
        <f>""&amp;CallTopic</f>
        <v/>
      </c>
      <c r="K9" s="9" t="n"/>
      <c r="L9" s="7" t="n"/>
    </row>
    <row r="10" ht="20" customHeight="1">
      <c r="B10" s="6" t="inlineStr">
        <is>
          <t>EU Contribution</t>
        </is>
      </c>
      <c r="C10" s="7" t="n"/>
      <c r="D10" s="10">
        <f>IF(EU_Contribution="","",EU_Contribution)</f>
        <v/>
      </c>
      <c r="E10" s="9" t="n"/>
      <c r="F10" s="7" t="n"/>
      <c r="H10" s="6" t="inlineStr">
        <is>
          <t>Partners</t>
        </is>
      </c>
      <c r="I10" s="7" t="n"/>
      <c r="J10" s="11" t="n">
        <v>6</v>
      </c>
      <c r="K10" s="9" t="n"/>
      <c r="L10" s="7" t="n"/>
    </row>
    <row r="12" ht="22" customHeight="1">
      <c r="B12" s="5" t="inlineStr">
        <is>
          <t>Timeline</t>
        </is>
      </c>
    </row>
    <row r="13" ht="20" customHeight="1">
      <c r="B13" s="6" t="inlineStr">
        <is>
          <t>Start</t>
        </is>
      </c>
      <c r="C13" s="7" t="n"/>
      <c r="D13" s="12">
        <f>ProjectStartDate</f>
        <v/>
      </c>
      <c r="E13" s="9" t="n"/>
      <c r="F13" s="7" t="n"/>
      <c r="H13" s="6" t="inlineStr">
        <is>
          <t>End</t>
        </is>
      </c>
      <c r="I13" s="7" t="n"/>
      <c r="J13" s="12">
        <f>ProjectEndDate</f>
        <v/>
      </c>
      <c r="K13" s="9" t="n"/>
      <c r="L13" s="7" t="n"/>
    </row>
    <row r="14" ht="20" customHeight="1">
      <c r="B14" s="6" t="inlineStr">
        <is>
          <t>Duration</t>
        </is>
      </c>
      <c r="C14" s="7" t="n"/>
      <c r="D14" s="8">
        <f>TotalDuration&amp;" months"</f>
        <v/>
      </c>
      <c r="E14" s="9" t="n"/>
      <c r="F14" s="7" t="n"/>
      <c r="H14" s="6" t="inlineStr">
        <is>
          <t>Current Month</t>
        </is>
      </c>
      <c r="I14" s="7" t="n"/>
      <c r="J14" s="8">
        <f>IF(CurrentMonth=0,"Not started",IF(CurrentMonth&gt;TotalDuration,"Ended","M"&amp;CurrentMonth&amp;" of "&amp;TotalDuration))</f>
        <v/>
      </c>
      <c r="K14" s="9" t="n"/>
      <c r="L14" s="7" t="n"/>
    </row>
    <row r="15" ht="20" customHeight="1">
      <c r="B15" s="6" t="inlineStr">
        <is>
          <t>Time Elapsed</t>
        </is>
      </c>
      <c r="C15" s="7" t="n"/>
      <c r="D15" s="13">
        <f>MIN(1,MAX(0,CurrentMonth)/TotalDuration)</f>
        <v/>
      </c>
      <c r="E15" s="9" t="n"/>
      <c r="F15" s="7" t="n"/>
      <c r="H15" s="6" t="inlineStr">
        <is>
          <t>Remaining</t>
        </is>
      </c>
      <c r="I15" s="7" t="n"/>
      <c r="J15" s="8">
        <f>IF(TODAY()&gt;ProjectEndDate,"Project ended",IF(TODAY()&lt;ProjectStartDate,"Starts in "&amp;DATEDIF(TODAY(),ProjectStartDate,"d")&amp;" days",DATEDIF(TODAY(),ProjectEndDate,"m")&amp;" months, "&amp;DATEDIF(TODAY(),ProjectEndDate,"md")&amp;" days"))</f>
        <v/>
      </c>
      <c r="K15" s="9" t="n"/>
      <c r="L15" s="7" t="n"/>
    </row>
    <row r="16" ht="20" customHeight="1">
      <c r="B16" s="6" t="inlineStr">
        <is>
          <t>Current Period</t>
        </is>
      </c>
      <c r="C16" s="7" t="n"/>
      <c r="D16" s="8">
        <f>IFERROR(IF(CurrentMonth&gt;MAX(RP_End),"-",INDEX(RP_Number,MATCH(CurrentMonth,RP_Start,1))&amp;" (M"&amp;INDEX(RP_Start,MATCH(CurrentMonth,RP_Start,1))&amp;"–M"&amp;INDEX(RP_End,MATCH(CurrentMonth,RP_Start,1))&amp;")"),"-")</f>
        <v/>
      </c>
      <c r="E16" s="9" t="n"/>
      <c r="F16" s="7" t="n"/>
      <c r="H16" s="6" t="inlineStr">
        <is>
          <t>Next Report Due</t>
        </is>
      </c>
      <c r="I16" s="7" t="n"/>
      <c r="J16" s="12">
        <f>IF(NextReportDueMonth="","-",EOMONTH(ProjectStartDate,NextReportDueMonth-1))</f>
        <v/>
      </c>
      <c r="K16" s="9" t="n"/>
      <c r="L16" s="7" t="n"/>
    </row>
    <row r="18" ht="22" customHeight="1">
      <c r="B18" s="5" t="inlineStr">
        <is>
          <t>Deliverables</t>
        </is>
      </c>
      <c r="H18" s="5" t="inlineStr">
        <is>
          <t>Milestones</t>
        </is>
      </c>
    </row>
    <row r="19">
      <c r="B19" s="6" t="inlineStr">
        <is>
          <t>Total</t>
        </is>
      </c>
      <c r="C19" s="9" t="n"/>
      <c r="D19" s="9" t="n"/>
      <c r="E19" s="7" t="n"/>
      <c r="F19" s="14">
        <f>COUNTA(D_Code)</f>
        <v/>
      </c>
      <c r="G19" s="7" t="n"/>
      <c r="H19" s="6" t="inlineStr">
        <is>
          <t>Total</t>
        </is>
      </c>
      <c r="I19" s="9" t="n"/>
      <c r="J19" s="9" t="n"/>
      <c r="K19" s="7" t="n"/>
      <c r="L19" s="14">
        <f>COUNTA(MS_Code)</f>
        <v/>
      </c>
      <c r="M19" s="7" t="n"/>
    </row>
    <row r="20">
      <c r="B20" s="6" t="inlineStr">
        <is>
          <t>Submitted / accepted</t>
        </is>
      </c>
      <c r="C20" s="9" t="n"/>
      <c r="D20" s="9" t="n"/>
      <c r="E20" s="7" t="n"/>
      <c r="F20" s="14">
        <f>COUNTIF(D_Status,"Submitted to PO")+COUNTIF(D_Status,"Accepted by PO")</f>
        <v/>
      </c>
      <c r="G20" s="7" t="n"/>
      <c r="H20" s="6" t="inlineStr">
        <is>
          <t>Achieved</t>
        </is>
      </c>
      <c r="I20" s="9" t="n"/>
      <c r="J20" s="9" t="n"/>
      <c r="K20" s="7" t="n"/>
      <c r="L20" s="14">
        <f>COUNTIF(MS_Status,"Achieved")</f>
        <v/>
      </c>
      <c r="M20" s="7" t="n"/>
    </row>
    <row r="21">
      <c r="B21" s="6" t="inlineStr">
        <is>
          <t>Overdue</t>
        </is>
      </c>
      <c r="C21" s="9" t="n"/>
      <c r="D21" s="9" t="n"/>
      <c r="E21" s="7" t="n"/>
      <c r="F21" s="14">
        <f>COUNTIFS(D_Due,"&lt;"&amp;TODAY(),D_Status,"&lt;&gt;Submitted to PO",D_Status,"&lt;&gt;Accepted by PO")</f>
        <v/>
      </c>
      <c r="G21" s="7" t="n"/>
      <c r="H21" s="6" t="inlineStr">
        <is>
          <t>Overdue</t>
        </is>
      </c>
      <c r="I21" s="9" t="n"/>
      <c r="J21" s="9" t="n"/>
      <c r="K21" s="7" t="n"/>
      <c r="L21" s="14">
        <f>COUNTIFS(MS_Due,"&lt;"&amp;TODAY(),MS_Status,"&lt;&gt;Achieved")</f>
        <v/>
      </c>
      <c r="M21" s="7" t="n"/>
    </row>
    <row r="22">
      <c r="B22" s="6" t="inlineStr">
        <is>
          <t>Due by end of month</t>
        </is>
      </c>
      <c r="C22" s="9" t="n"/>
      <c r="D22" s="9" t="n"/>
      <c r="E22" s="7" t="n"/>
      <c r="F22" s="14">
        <f>COUNTIFS(D_Due,"&gt;="&amp;TODAY(),D_Due,"&lt;="&amp;EOMONTH(TODAY(),0),D_Status,"&lt;&gt;Submitted to PO",D_Status,"&lt;&gt;Accepted by PO")</f>
        <v/>
      </c>
      <c r="G22" s="7" t="n"/>
      <c r="H22" s="6" t="inlineStr">
        <is>
          <t>Due by end of month</t>
        </is>
      </c>
      <c r="I22" s="9" t="n"/>
      <c r="J22" s="9" t="n"/>
      <c r="K22" s="7" t="n"/>
      <c r="L22" s="14">
        <f>COUNTIFS(MS_Due,"&gt;="&amp;TODAY(),MS_Due,"&lt;="&amp;EOMONTH(TODAY(),0),MS_Status,"&lt;&gt;Achieved")</f>
        <v/>
      </c>
      <c r="M22" s="7" t="n"/>
    </row>
    <row r="23">
      <c r="B23" s="6" t="inlineStr">
        <is>
          <t>Due within 3 months</t>
        </is>
      </c>
      <c r="C23" s="9" t="n"/>
      <c r="D23" s="9" t="n"/>
      <c r="E23" s="7" t="n"/>
      <c r="F23" s="14">
        <f>COUNTIFS(D_Due,"&gt;="&amp;TODAY(),D_Due,"&lt;="&amp;EOMONTH(TODAY(),3),D_Status,"&lt;&gt;Submitted to PO",D_Status,"&lt;&gt;Accepted by PO")</f>
        <v/>
      </c>
      <c r="G23" s="7" t="n"/>
      <c r="H23" s="6" t="inlineStr">
        <is>
          <t>Due within 3 months</t>
        </is>
      </c>
      <c r="I23" s="9" t="n"/>
      <c r="J23" s="9" t="n"/>
      <c r="K23" s="7" t="n"/>
      <c r="L23" s="14">
        <f>COUNTIFS(MS_Due,"&gt;="&amp;TODAY(),MS_Due,"&lt;="&amp;EOMONTH(TODAY(),3),MS_Status,"&lt;&gt;Achieved")</f>
        <v/>
      </c>
      <c r="M23" s="7" t="n"/>
    </row>
    <row r="24">
      <c r="B24" s="6" t="inlineStr">
        <is>
          <t>Due within 6 months</t>
        </is>
      </c>
      <c r="C24" s="9" t="n"/>
      <c r="D24" s="9" t="n"/>
      <c r="E24" s="7" t="n"/>
      <c r="F24" s="14">
        <f>COUNTIFS(D_Due,"&gt;="&amp;TODAY(),D_Due,"&lt;="&amp;EOMONTH(TODAY(),6),D_Status,"&lt;&gt;Submitted to PO",D_Status,"&lt;&gt;Accepted by PO")</f>
        <v/>
      </c>
      <c r="G24" s="7" t="n"/>
      <c r="H24" s="6" t="inlineStr">
        <is>
          <t>Due within 6 months</t>
        </is>
      </c>
      <c r="I24" s="9" t="n"/>
      <c r="J24" s="9" t="n"/>
      <c r="K24" s="7" t="n"/>
      <c r="L24" s="14">
        <f>COUNTIFS(MS_Due,"&gt;="&amp;TODAY(),MS_Due,"&lt;="&amp;EOMONTH(TODAY(),6),MS_Status,"&lt;&gt;Achieved")</f>
        <v/>
      </c>
      <c r="M24" s="7" t="n"/>
    </row>
    <row r="25">
      <c r="B25" s="6" t="inlineStr">
        <is>
          <t>Completion</t>
        </is>
      </c>
      <c r="C25" s="9" t="n"/>
      <c r="D25" s="9" t="n"/>
      <c r="E25" s="7" t="n"/>
      <c r="F25" s="15">
        <f>IF(F19=0,0,F20/F19)</f>
        <v/>
      </c>
      <c r="G25" s="7" t="n"/>
      <c r="H25" s="6" t="inlineStr">
        <is>
          <t>Completion</t>
        </is>
      </c>
      <c r="I25" s="9" t="n"/>
      <c r="J25" s="9" t="n"/>
      <c r="K25" s="7" t="n"/>
      <c r="L25" s="15">
        <f>IF(L19=0,0,L20/L19)</f>
        <v/>
      </c>
      <c r="M25" s="7" t="n"/>
    </row>
    <row r="27" ht="22" customHeight="1">
      <c r="B27" s="5" t="inlineStr">
        <is>
          <t>Next meeting</t>
        </is>
      </c>
    </row>
    <row r="28" ht="20" customHeight="1">
      <c r="B28" s="6" t="inlineStr">
        <is>
          <t>Date</t>
        </is>
      </c>
      <c r="C28" s="7" t="n"/>
      <c r="D28" s="16">
        <f>IFERROR(SMALL(M_Date,COUNTIF(M_Date,"&lt;"&amp;TODAY())+1),"No upcoming meeting")</f>
        <v/>
      </c>
      <c r="E28" s="9" t="n"/>
      <c r="F28" s="7" t="n"/>
      <c r="H28" s="6" t="inlineStr">
        <is>
          <t>Days</t>
        </is>
      </c>
      <c r="I28" s="7" t="n"/>
      <c r="J28" s="8" t="inlineStr">
        <is>
          <t>=IFERROR(INDEX(M_Days,MATCH($D$28,M_Date,0))&amp;"","")</t>
        </is>
      </c>
      <c r="K28" s="9" t="n"/>
      <c r="L28" s="7" t="n"/>
    </row>
    <row r="29" ht="20" customHeight="1">
      <c r="B29" s="6" t="inlineStr">
        <is>
          <t>Description</t>
        </is>
      </c>
      <c r="C29" s="7" t="n"/>
      <c r="D29" s="8" t="inlineStr">
        <is>
          <t>=IFERROR(INDEX(M_Description,MATCH($D$28,M_Date,0))&amp;"","")</t>
        </is>
      </c>
      <c r="E29" s="9" t="n"/>
      <c r="F29" s="7" t="n"/>
      <c r="H29" s="6" t="inlineStr">
        <is>
          <t>Place</t>
        </is>
      </c>
      <c r="I29" s="7" t="n"/>
      <c r="J29" s="8" t="inlineStr">
        <is>
          <t>=IFERROR(INDEX(M_Place,MATCH($D$28,M_Date,0))&amp;"","")</t>
        </is>
      </c>
      <c r="K29" s="9" t="n"/>
      <c r="L29" s="7" t="n"/>
    </row>
    <row r="30" ht="20" customHeight="1">
      <c r="B30" s="6" t="inlineStr">
        <is>
          <t>Participants</t>
        </is>
      </c>
      <c r="C30" s="7" t="n"/>
      <c r="D30" s="8" t="inlineStr">
        <is>
          <t>=IFERROR(INDEX(M_Participants,MATCH($D$28,M_Date,0))&amp;"","")</t>
        </is>
      </c>
      <c r="E30" s="9" t="n"/>
      <c r="F30" s="7" t="n"/>
      <c r="H30" s="6" t="inlineStr">
        <is>
          <t>Host</t>
        </is>
      </c>
      <c r="I30" s="7" t="n"/>
      <c r="J30" s="8" t="inlineStr">
        <is>
          <t>=IFERROR(INDEX(M_Host,MATCH($D$28,M_Date,0))&amp;"","")</t>
        </is>
      </c>
      <c r="K30" s="9" t="n"/>
      <c r="L30" s="7" t="n"/>
    </row>
    <row r="32" ht="22" customHeight="1">
      <c r="B32" s="5" t="inlineStr">
        <is>
          <t>Work packages</t>
        </is>
      </c>
    </row>
    <row r="33">
      <c r="B33" s="17" t="inlineStr">
        <is>
          <t>WP</t>
        </is>
      </c>
      <c r="C33" s="17" t="inlineStr">
        <is>
          <t>Title</t>
        </is>
      </c>
      <c r="D33" s="9" t="n"/>
      <c r="E33" s="9" t="n"/>
      <c r="F33" s="7" t="n"/>
      <c r="G33" s="17" t="inlineStr">
        <is>
          <t>Leader</t>
        </is>
      </c>
      <c r="H33" s="17" t="inlineStr">
        <is>
          <t>Start</t>
        </is>
      </c>
      <c r="I33" s="17" t="inlineStr">
        <is>
          <t>End</t>
        </is>
      </c>
      <c r="J33" s="17" t="inlineStr">
        <is>
          <t>Deliverables</t>
        </is>
      </c>
      <c r="K33" s="17" t="inlineStr">
        <is>
          <t>Submitted</t>
        </is>
      </c>
      <c r="L33" s="17" t="inlineStr">
        <is>
          <t>Progress</t>
        </is>
      </c>
      <c r="M33" s="17" t="inlineStr">
        <is>
          <t>Overdue</t>
        </is>
      </c>
    </row>
    <row r="34" ht="17.85" customHeight="1">
      <c r="B34" s="18" t="inlineStr">
        <is>
          <t>WP1</t>
        </is>
      </c>
      <c r="C34" s="19" t="inlineStr">
        <is>
          <t>Project management and coordination</t>
        </is>
      </c>
      <c r="D34" s="9" t="n"/>
      <c r="E34" s="9" t="n"/>
      <c r="F34" s="7" t="n"/>
      <c r="G34" s="20" t="inlineStr">
        <is>
          <t>UCN</t>
        </is>
      </c>
      <c r="H34" s="21" t="n">
        <v>1</v>
      </c>
      <c r="I34" s="21" t="n">
        <v>36</v>
      </c>
      <c r="J34" s="22">
        <f>COUNTIF(D_WP,"WP1")</f>
        <v/>
      </c>
      <c r="K34" s="22">
        <f>COUNTIFS(D_WP,"WP1",D_Status,"Submitted to PO")+COUNTIFS(D_WP,"WP1",D_Status,"Accepted by PO")</f>
        <v/>
      </c>
      <c r="L34" s="23">
        <f>IF(J34=0,0,K34/J34)</f>
        <v/>
      </c>
      <c r="M34" s="22">
        <f>COUNTIFS(D_WP,"WP1",D_Due,"&lt;"&amp;TODAY(),D_Status,"&lt;&gt;Submitted to PO",D_Status,"&lt;&gt;Accepted by PO")</f>
        <v/>
      </c>
    </row>
    <row r="35" ht="17.85" customHeight="1">
      <c r="B35" s="24" t="inlineStr">
        <is>
          <t>WP2</t>
        </is>
      </c>
      <c r="C35" s="19" t="inlineStr">
        <is>
          <t>Field requirements and pilot design</t>
        </is>
      </c>
      <c r="D35" s="9" t="n"/>
      <c r="E35" s="9" t="n"/>
      <c r="F35" s="7" t="n"/>
      <c r="G35" s="20" t="inlineStr">
        <is>
          <t>AGROLAB</t>
        </is>
      </c>
      <c r="H35" s="21" t="n">
        <v>1</v>
      </c>
      <c r="I35" s="21" t="n">
        <v>18</v>
      </c>
      <c r="J35" s="22">
        <f>COUNTIF(D_WP,"WP2")</f>
        <v/>
      </c>
      <c r="K35" s="22">
        <f>COUNTIFS(D_WP,"WP2",D_Status,"Submitted to PO")+COUNTIFS(D_WP,"WP2",D_Status,"Accepted by PO")</f>
        <v/>
      </c>
      <c r="L35" s="23">
        <f>IF(J35=0,0,K35/J35)</f>
        <v/>
      </c>
      <c r="M35" s="22">
        <f>COUNTIFS(D_WP,"WP2",D_Due,"&lt;"&amp;TODAY(),D_Status,"&lt;&gt;Submitted to PO",D_Status,"&lt;&gt;Accepted by PO")</f>
        <v/>
      </c>
    </row>
    <row r="36" ht="17.85" customHeight="1">
      <c r="B36" s="25" t="inlineStr">
        <is>
          <t>WP3</t>
        </is>
      </c>
      <c r="C36" s="19" t="inlineStr">
        <is>
          <t>Sensor network and data platform</t>
        </is>
      </c>
      <c r="D36" s="9" t="n"/>
      <c r="E36" s="9" t="n"/>
      <c r="F36" s="7" t="n"/>
      <c r="G36" s="20" t="inlineStr">
        <is>
          <t>DATAWISE</t>
        </is>
      </c>
      <c r="H36" s="21" t="n">
        <v>4</v>
      </c>
      <c r="I36" s="21" t="n">
        <v>30</v>
      </c>
      <c r="J36" s="22">
        <f>COUNTIF(D_WP,"WP3")</f>
        <v/>
      </c>
      <c r="K36" s="22">
        <f>COUNTIFS(D_WP,"WP3",D_Status,"Submitted to PO")+COUNTIFS(D_WP,"WP3",D_Status,"Accepted by PO")</f>
        <v/>
      </c>
      <c r="L36" s="23">
        <f>IF(J36=0,0,K36/J36)</f>
        <v/>
      </c>
      <c r="M36" s="22">
        <f>COUNTIFS(D_WP,"WP3",D_Due,"&lt;"&amp;TODAY(),D_Status,"&lt;&gt;Submitted to PO",D_Status,"&lt;&gt;Accepted by PO")</f>
        <v/>
      </c>
    </row>
    <row r="37" ht="17.85" customHeight="1">
      <c r="B37" s="26" t="inlineStr">
        <is>
          <t>WP4</t>
        </is>
      </c>
      <c r="C37" s="19" t="inlineStr">
        <is>
          <t>Pilots and impact assessment</t>
        </is>
      </c>
      <c r="D37" s="9" t="n"/>
      <c r="E37" s="9" t="n"/>
      <c r="F37" s="7" t="n"/>
      <c r="G37" s="20" t="inlineStr">
        <is>
          <t>HYDRA</t>
        </is>
      </c>
      <c r="H37" s="21" t="n">
        <v>10</v>
      </c>
      <c r="I37" s="21" t="n">
        <v>36</v>
      </c>
      <c r="J37" s="22">
        <f>COUNTIF(D_WP,"WP4")</f>
        <v/>
      </c>
      <c r="K37" s="22">
        <f>COUNTIFS(D_WP,"WP4",D_Status,"Submitted to PO")+COUNTIFS(D_WP,"WP4",D_Status,"Accepted by PO")</f>
        <v/>
      </c>
      <c r="L37" s="23">
        <f>IF(J37=0,0,K37/J37)</f>
        <v/>
      </c>
      <c r="M37" s="22">
        <f>COUNTIFS(D_WP,"WP4",D_Due,"&lt;"&amp;TODAY(),D_Status,"&lt;&gt;Submitted to PO",D_Status,"&lt;&gt;Accepted by PO")</f>
        <v/>
      </c>
    </row>
    <row r="38" ht="32.7" customHeight="1">
      <c r="B38" s="27" t="inlineStr">
        <is>
          <t>WP5</t>
        </is>
      </c>
      <c r="C38" s="19" t="inlineStr">
        <is>
          <t>Communication, dissemination and exploitation</t>
        </is>
      </c>
      <c r="D38" s="9" t="n"/>
      <c r="E38" s="9" t="n"/>
      <c r="F38" s="7" t="n"/>
      <c r="G38" s="20" t="inlineStr">
        <is>
          <t>GREENCOM</t>
        </is>
      </c>
      <c r="H38" s="21" t="n">
        <v>1</v>
      </c>
      <c r="I38" s="21" t="n">
        <v>36</v>
      </c>
      <c r="J38" s="22">
        <f>COUNTIF(D_WP,"WP5")</f>
        <v/>
      </c>
      <c r="K38" s="22">
        <f>COUNTIFS(D_WP,"WP5",D_Status,"Submitted to PO")+COUNTIFS(D_WP,"WP5",D_Status,"Accepted by PO")</f>
        <v/>
      </c>
      <c r="L38" s="23">
        <f>IF(J38=0,0,K38/J38)</f>
        <v/>
      </c>
      <c r="M38" s="22">
        <f>COUNTIFS(D_WP,"WP5",D_Due,"&lt;"&amp;TODAY(),D_Status,"&lt;&gt;Submitted to PO",D_Status,"&lt;&gt;Accepted by PO")</f>
        <v/>
      </c>
    </row>
    <row r="40">
      <c r="B40" s="28" t="inlineStr">
        <is>
          <t>Click a WP code to open its sheet. Deliverable and milestone status is kept in the 'Upcoming_MilestonesDeliverables' sheet.</t>
        </is>
      </c>
    </row>
  </sheetData>
  <mergeCells count="85">
    <mergeCell ref="H10:I10"/>
    <mergeCell ref="F25:G25"/>
    <mergeCell ref="L19:M19"/>
    <mergeCell ref="H24:K24"/>
    <mergeCell ref="C37:F37"/>
    <mergeCell ref="H9:I9"/>
    <mergeCell ref="D28:F28"/>
    <mergeCell ref="D9:F9"/>
    <mergeCell ref="B14:C14"/>
    <mergeCell ref="D30:F30"/>
    <mergeCell ref="B22:E22"/>
    <mergeCell ref="B6:M6"/>
    <mergeCell ref="B13:C13"/>
    <mergeCell ref="D14:F14"/>
    <mergeCell ref="D29:F29"/>
    <mergeCell ref="B21:E21"/>
    <mergeCell ref="F23:G23"/>
    <mergeCell ref="H13:I13"/>
    <mergeCell ref="J29:L29"/>
    <mergeCell ref="B23:E23"/>
    <mergeCell ref="L21:M21"/>
    <mergeCell ref="J13:L13"/>
    <mergeCell ref="H15:I15"/>
    <mergeCell ref="C36:F36"/>
    <mergeCell ref="J15:L15"/>
    <mergeCell ref="B16:C16"/>
    <mergeCell ref="F19:G19"/>
    <mergeCell ref="H23:K23"/>
    <mergeCell ref="J7:L7"/>
    <mergeCell ref="J16:L16"/>
    <mergeCell ref="F20:G20"/>
    <mergeCell ref="B25:E25"/>
    <mergeCell ref="B29:C29"/>
    <mergeCell ref="L20:M20"/>
    <mergeCell ref="H18:M18"/>
    <mergeCell ref="H25:K25"/>
    <mergeCell ref="H28:I28"/>
    <mergeCell ref="L22:M22"/>
    <mergeCell ref="J14:L14"/>
    <mergeCell ref="B15:C15"/>
    <mergeCell ref="J28:L28"/>
    <mergeCell ref="H14:I14"/>
    <mergeCell ref="J30:L30"/>
    <mergeCell ref="H19:K19"/>
    <mergeCell ref="B7:C7"/>
    <mergeCell ref="B24:E24"/>
    <mergeCell ref="D7:F7"/>
    <mergeCell ref="D16:F16"/>
    <mergeCell ref="F21:G21"/>
    <mergeCell ref="C34:F34"/>
    <mergeCell ref="L24:M24"/>
    <mergeCell ref="D8:F8"/>
    <mergeCell ref="H16:I16"/>
    <mergeCell ref="B28:C28"/>
    <mergeCell ref="L25:M25"/>
    <mergeCell ref="J8:L8"/>
    <mergeCell ref="F22:G22"/>
    <mergeCell ref="B9:C9"/>
    <mergeCell ref="B30:C30"/>
    <mergeCell ref="J10:L10"/>
    <mergeCell ref="B18:G18"/>
    <mergeCell ref="B19:E19"/>
    <mergeCell ref="J9:L9"/>
    <mergeCell ref="H30:I30"/>
    <mergeCell ref="B12:M12"/>
    <mergeCell ref="H22:K22"/>
    <mergeCell ref="D13:F13"/>
    <mergeCell ref="H29:I29"/>
    <mergeCell ref="C38:F38"/>
    <mergeCell ref="B20:E20"/>
    <mergeCell ref="F24:G24"/>
    <mergeCell ref="H20:K20"/>
    <mergeCell ref="C33:F33"/>
    <mergeCell ref="L23:M23"/>
    <mergeCell ref="B8:C8"/>
    <mergeCell ref="D15:F15"/>
    <mergeCell ref="C35:F35"/>
    <mergeCell ref="H7:I7"/>
    <mergeCell ref="B10:C10"/>
    <mergeCell ref="B32:M32"/>
    <mergeCell ref="H21:K21"/>
    <mergeCell ref="D10:F10"/>
    <mergeCell ref="B3:M3"/>
    <mergeCell ref="B27:M27"/>
    <mergeCell ref="H8:I8"/>
  </mergeCells>
  <conditionalFormatting sqref="D15">
    <cfRule type="dataBar" priority="1">
      <dataBar>
        <cfvo type="num" val="0"/>
        <cfvo type="num" val="1"/>
        <color rgb="005B9BD5"/>
      </dataBar>
    </cfRule>
  </conditionalFormatting>
  <conditionalFormatting sqref="F21">
    <cfRule type="expression" priority="2" dxfId="0">
      <formula>$F$21&gt;0</formula>
    </cfRule>
  </conditionalFormatting>
  <conditionalFormatting sqref="F25">
    <cfRule type="dataBar" priority="3">
      <dataBar>
        <cfvo type="num" val="0"/>
        <cfvo type="num" val="1"/>
        <color rgb="0063BE7B"/>
      </dataBar>
    </cfRule>
  </conditionalFormatting>
  <conditionalFormatting sqref="L21">
    <cfRule type="expression" priority="4" dxfId="0">
      <formula>$L$21&gt;0</formula>
    </cfRule>
  </conditionalFormatting>
  <conditionalFormatting sqref="L25">
    <cfRule type="dataBar" priority="5">
      <dataBar>
        <cfvo type="num" val="0"/>
        <cfvo type="num" val="1"/>
        <color rgb="0063BE7B"/>
      </dataBar>
    </cfRule>
  </conditionalFormatting>
  <conditionalFormatting sqref="L34:L38">
    <cfRule type="dataBar" priority="6">
      <dataBar>
        <cfvo type="num" val="0"/>
        <cfvo type="num" val="1"/>
        <color rgb="0063BE7B"/>
      </dataBar>
    </cfRule>
  </conditionalFormatting>
  <conditionalFormatting sqref="M34:M38">
    <cfRule type="expression" priority="7" dxfId="0">
      <formula>M34&gt;0</formula>
    </cfRule>
  </conditionalFormatting>
  <hyperlinks>
    <hyperlink xmlns:r="http://schemas.openxmlformats.org/officeDocument/2006/relationships" ref="B34" r:id="rId1"/>
    <hyperlink xmlns:r="http://schemas.openxmlformats.org/officeDocument/2006/relationships" ref="B35" r:id="rId2"/>
    <hyperlink xmlns:r="http://schemas.openxmlformats.org/officeDocument/2006/relationships" ref="B36" r:id="rId3"/>
    <hyperlink xmlns:r="http://schemas.openxmlformats.org/officeDocument/2006/relationships" ref="B37" r:id="rId4"/>
    <hyperlink xmlns:r="http://schemas.openxmlformats.org/officeDocument/2006/relationships" ref="B38" r:id="rId5"/>
  </hyperlink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B050"/>
    <outlinePr summaryBelow="1" summaryRight="1"/>
    <pageSetUpPr fitToPage="1"/>
  </sheetPr>
  <dimension ref="B1:AR29"/>
  <sheetViews>
    <sheetView showGridLines="0" tabSelected="0" workbookViewId="0">
      <pane xSplit="6" ySplit="5" topLeftCell="G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5" customWidth="1" min="2" max="2"/>
    <col width="7" customWidth="1" min="3" max="3"/>
    <col width="58" customWidth="1" min="4" max="4"/>
    <col width="6" customWidth="1" min="5" max="5"/>
    <col width="6" customWidth="1" min="6" max="6"/>
    <col width="5.3" customWidth="1" min="7" max="7"/>
    <col width="5.3" customWidth="1" min="8" max="8"/>
    <col width="5.3" customWidth="1" min="9" max="9"/>
    <col width="5.3" customWidth="1" min="10" max="10"/>
    <col width="5.3" customWidth="1" min="11" max="11"/>
    <col width="5.3" customWidth="1" min="12" max="12"/>
    <col width="5.3" customWidth="1" min="13" max="13"/>
    <col width="5.3" customWidth="1" min="14" max="14"/>
    <col width="5.3" customWidth="1" min="15" max="15"/>
    <col width="5.3" customWidth="1" min="16" max="16"/>
    <col width="5.3" customWidth="1" min="17" max="17"/>
    <col width="5.3" customWidth="1" min="18" max="18"/>
    <col width="5.3" customWidth="1" min="19" max="19"/>
    <col width="5.3" customWidth="1" min="20" max="20"/>
    <col width="5.3" customWidth="1" min="21" max="21"/>
    <col width="5.3" customWidth="1" min="22" max="22"/>
    <col width="5.3" customWidth="1" min="23" max="23"/>
    <col width="5.3" customWidth="1" min="24" max="24"/>
    <col width="5.3" customWidth="1" min="25" max="25"/>
    <col width="5.3" customWidth="1" min="26" max="26"/>
    <col width="5.3" customWidth="1" min="27" max="27"/>
    <col width="5.3" customWidth="1" min="28" max="28"/>
    <col width="5.3" customWidth="1" min="29" max="29"/>
    <col width="5.3" customWidth="1" min="30" max="30"/>
    <col width="5.3" customWidth="1" min="31" max="31"/>
    <col width="5.3" customWidth="1" min="32" max="32"/>
    <col width="5.3" customWidth="1" min="33" max="33"/>
    <col width="5.3" customWidth="1" min="34" max="34"/>
    <col width="5.3" customWidth="1" min="35" max="35"/>
    <col width="5.3" customWidth="1" min="36" max="36"/>
    <col width="5.3" customWidth="1" min="37" max="37"/>
    <col width="5.3" customWidth="1" min="38" max="38"/>
    <col width="5.3" customWidth="1" min="39" max="39"/>
    <col width="5.3" customWidth="1" min="40" max="40"/>
    <col width="5.3" customWidth="1" min="41" max="41"/>
    <col width="5.3" customWidth="1" min="42" max="42"/>
    <col width="5.3" customWidth="1" min="43" max="43"/>
    <col width="5.3" customWidth="1" min="44" max="44"/>
  </cols>
  <sheetData>
    <row r="1" ht="26" customHeight="1">
      <c r="B1" s="29" t="inlineStr">
        <is>
          <t>AGRIWATER – Gantt chart</t>
        </is>
      </c>
    </row>
    <row r="3">
      <c r="G3" s="30" t="inlineStr">
        <is>
          <t>Year 1 (Jan 2026 – Dec 2026)</t>
        </is>
      </c>
      <c r="H3" s="9" t="n"/>
      <c r="I3" s="9" t="n"/>
      <c r="J3" s="9" t="n"/>
      <c r="K3" s="9" t="n"/>
      <c r="L3" s="9" t="n"/>
      <c r="M3" s="9" t="n"/>
      <c r="N3" s="9" t="n"/>
      <c r="O3" s="9" t="n"/>
      <c r="P3" s="9" t="n"/>
      <c r="Q3" s="9" t="n"/>
      <c r="R3" s="7" t="n"/>
      <c r="S3" s="30" t="inlineStr">
        <is>
          <t>Year 2 (Jan 2027 – Dec 2027)</t>
        </is>
      </c>
      <c r="T3" s="9" t="n"/>
      <c r="U3" s="9" t="n"/>
      <c r="V3" s="9" t="n"/>
      <c r="W3" s="9" t="n"/>
      <c r="X3" s="9" t="n"/>
      <c r="Y3" s="9" t="n"/>
      <c r="Z3" s="9" t="n"/>
      <c r="AA3" s="9" t="n"/>
      <c r="AB3" s="9" t="n"/>
      <c r="AC3" s="9" t="n"/>
      <c r="AD3" s="7" t="n"/>
      <c r="AE3" s="30" t="inlineStr">
        <is>
          <t>Year 3 (Jan 2028 – Dec 2028)</t>
        </is>
      </c>
      <c r="AF3" s="9" t="n"/>
      <c r="AG3" s="9" t="n"/>
      <c r="AH3" s="9" t="n"/>
      <c r="AI3" s="9" t="n"/>
      <c r="AJ3" s="9" t="n"/>
      <c r="AK3" s="9" t="n"/>
      <c r="AL3" s="9" t="n"/>
      <c r="AM3" s="9" t="n"/>
      <c r="AN3" s="9" t="n"/>
      <c r="AO3" s="9" t="n"/>
      <c r="AP3" s="7" t="n"/>
      <c r="AQ3" s="30" t="inlineStr">
        <is>
          <t>Year 4 (Jan 2029 – Feb 2029)</t>
        </is>
      </c>
      <c r="AR3" s="7" t="n"/>
    </row>
    <row r="4" ht="40" customHeight="1">
      <c r="G4" s="31">
        <f>EDATE(ProjectStartDate,G$5-1)</f>
        <v/>
      </c>
      <c r="H4" s="31">
        <f>EDATE(ProjectStartDate,H$5-1)</f>
        <v/>
      </c>
      <c r="I4" s="31">
        <f>EDATE(ProjectStartDate,I$5-1)</f>
        <v/>
      </c>
      <c r="J4" s="31">
        <f>EDATE(ProjectStartDate,J$5-1)</f>
        <v/>
      </c>
      <c r="K4" s="31">
        <f>EDATE(ProjectStartDate,K$5-1)</f>
        <v/>
      </c>
      <c r="L4" s="31">
        <f>EDATE(ProjectStartDate,L$5-1)</f>
        <v/>
      </c>
      <c r="M4" s="31">
        <f>EDATE(ProjectStartDate,M$5-1)</f>
        <v/>
      </c>
      <c r="N4" s="31">
        <f>EDATE(ProjectStartDate,N$5-1)</f>
        <v/>
      </c>
      <c r="O4" s="31">
        <f>EDATE(ProjectStartDate,O$5-1)</f>
        <v/>
      </c>
      <c r="P4" s="31">
        <f>EDATE(ProjectStartDate,P$5-1)</f>
        <v/>
      </c>
      <c r="Q4" s="31">
        <f>EDATE(ProjectStartDate,Q$5-1)</f>
        <v/>
      </c>
      <c r="R4" s="31">
        <f>EDATE(ProjectStartDate,R$5-1)</f>
        <v/>
      </c>
      <c r="S4" s="31">
        <f>EDATE(ProjectStartDate,S$5-1)</f>
        <v/>
      </c>
      <c r="T4" s="31">
        <f>EDATE(ProjectStartDate,T$5-1)</f>
        <v/>
      </c>
      <c r="U4" s="31">
        <f>EDATE(ProjectStartDate,U$5-1)</f>
        <v/>
      </c>
      <c r="V4" s="31">
        <f>EDATE(ProjectStartDate,V$5-1)</f>
        <v/>
      </c>
      <c r="W4" s="31">
        <f>EDATE(ProjectStartDate,W$5-1)</f>
        <v/>
      </c>
      <c r="X4" s="31">
        <f>EDATE(ProjectStartDate,X$5-1)</f>
        <v/>
      </c>
      <c r="Y4" s="31">
        <f>EDATE(ProjectStartDate,Y$5-1)</f>
        <v/>
      </c>
      <c r="Z4" s="31">
        <f>EDATE(ProjectStartDate,Z$5-1)</f>
        <v/>
      </c>
      <c r="AA4" s="31">
        <f>EDATE(ProjectStartDate,AA$5-1)</f>
        <v/>
      </c>
      <c r="AB4" s="31">
        <f>EDATE(ProjectStartDate,AB$5-1)</f>
        <v/>
      </c>
      <c r="AC4" s="31">
        <f>EDATE(ProjectStartDate,AC$5-1)</f>
        <v/>
      </c>
      <c r="AD4" s="31">
        <f>EDATE(ProjectStartDate,AD$5-1)</f>
        <v/>
      </c>
      <c r="AE4" s="31">
        <f>EDATE(ProjectStartDate,AE$5-1)</f>
        <v/>
      </c>
      <c r="AF4" s="31">
        <f>EDATE(ProjectStartDate,AF$5-1)</f>
        <v/>
      </c>
      <c r="AG4" s="31">
        <f>EDATE(ProjectStartDate,AG$5-1)</f>
        <v/>
      </c>
      <c r="AH4" s="31">
        <f>EDATE(ProjectStartDate,AH$5-1)</f>
        <v/>
      </c>
      <c r="AI4" s="31">
        <f>EDATE(ProjectStartDate,AI$5-1)</f>
        <v/>
      </c>
      <c r="AJ4" s="31">
        <f>EDATE(ProjectStartDate,AJ$5-1)</f>
        <v/>
      </c>
      <c r="AK4" s="31">
        <f>EDATE(ProjectStartDate,AK$5-1)</f>
        <v/>
      </c>
      <c r="AL4" s="31">
        <f>EDATE(ProjectStartDate,AL$5-1)</f>
        <v/>
      </c>
      <c r="AM4" s="31">
        <f>EDATE(ProjectStartDate,AM$5-1)</f>
        <v/>
      </c>
      <c r="AN4" s="31">
        <f>EDATE(ProjectStartDate,AN$5-1)</f>
        <v/>
      </c>
      <c r="AO4" s="31">
        <f>EDATE(ProjectStartDate,AO$5-1)</f>
        <v/>
      </c>
      <c r="AP4" s="31">
        <f>EDATE(ProjectStartDate,AP$5-1)</f>
        <v/>
      </c>
      <c r="AQ4" s="31">
        <f>EDATE(ProjectStartDate,AQ$5-1)</f>
        <v/>
      </c>
      <c r="AR4" s="31">
        <f>EDATE(ProjectStartDate,AR$5-1)</f>
        <v/>
      </c>
    </row>
    <row r="5">
      <c r="B5" s="17" t="inlineStr">
        <is>
          <t>WP</t>
        </is>
      </c>
      <c r="C5" s="17" t="inlineStr">
        <is>
          <t>Task</t>
        </is>
      </c>
      <c r="D5" s="17" t="inlineStr">
        <is>
          <t>Task Name</t>
        </is>
      </c>
      <c r="E5" s="17" t="inlineStr">
        <is>
          <t>Start</t>
        </is>
      </c>
      <c r="F5" s="17" t="inlineStr">
        <is>
          <t>End</t>
        </is>
      </c>
      <c r="G5" s="32" t="n">
        <v>1</v>
      </c>
      <c r="H5" s="32" t="n">
        <v>2</v>
      </c>
      <c r="I5" s="32" t="n">
        <v>3</v>
      </c>
      <c r="J5" s="32" t="n">
        <v>4</v>
      </c>
      <c r="K5" s="32" t="n">
        <v>5</v>
      </c>
      <c r="L5" s="32" t="n">
        <v>6</v>
      </c>
      <c r="M5" s="32" t="n">
        <v>7</v>
      </c>
      <c r="N5" s="32" t="n">
        <v>8</v>
      </c>
      <c r="O5" s="32" t="n">
        <v>9</v>
      </c>
      <c r="P5" s="32" t="n">
        <v>10</v>
      </c>
      <c r="Q5" s="32" t="n">
        <v>11</v>
      </c>
      <c r="R5" s="32" t="n">
        <v>12</v>
      </c>
      <c r="S5" s="32" t="n">
        <v>13</v>
      </c>
      <c r="T5" s="32" t="n">
        <v>14</v>
      </c>
      <c r="U5" s="32" t="n">
        <v>15</v>
      </c>
      <c r="V5" s="32" t="n">
        <v>16</v>
      </c>
      <c r="W5" s="32" t="n">
        <v>17</v>
      </c>
      <c r="X5" s="32" t="n">
        <v>18</v>
      </c>
      <c r="Y5" s="32" t="n">
        <v>19</v>
      </c>
      <c r="Z5" s="32" t="n">
        <v>20</v>
      </c>
      <c r="AA5" s="32" t="n">
        <v>21</v>
      </c>
      <c r="AB5" s="32" t="n">
        <v>22</v>
      </c>
      <c r="AC5" s="32" t="n">
        <v>23</v>
      </c>
      <c r="AD5" s="32" t="n">
        <v>24</v>
      </c>
      <c r="AE5" s="32" t="n">
        <v>25</v>
      </c>
      <c r="AF5" s="32" t="n">
        <v>26</v>
      </c>
      <c r="AG5" s="32" t="n">
        <v>27</v>
      </c>
      <c r="AH5" s="32" t="n">
        <v>28</v>
      </c>
      <c r="AI5" s="32" t="n">
        <v>29</v>
      </c>
      <c r="AJ5" s="32" t="n">
        <v>30</v>
      </c>
      <c r="AK5" s="32" t="n">
        <v>31</v>
      </c>
      <c r="AL5" s="32" t="n">
        <v>32</v>
      </c>
      <c r="AM5" s="32" t="n">
        <v>33</v>
      </c>
      <c r="AN5" s="32" t="n">
        <v>34</v>
      </c>
      <c r="AO5" s="32" t="n">
        <v>35</v>
      </c>
      <c r="AP5" s="32" t="n">
        <v>36</v>
      </c>
      <c r="AQ5" s="33" t="n">
        <v>37</v>
      </c>
      <c r="AR5" s="33" t="n">
        <v>38</v>
      </c>
    </row>
    <row r="6">
      <c r="B6" s="34" t="n">
        <v>1</v>
      </c>
      <c r="C6" s="35" t="inlineStr">
        <is>
          <t>T1.1</t>
        </is>
      </c>
      <c r="D6" s="36" t="inlineStr">
        <is>
          <t>Administrative and financial coordination</t>
        </is>
      </c>
      <c r="E6" s="37" t="n">
        <v>1</v>
      </c>
      <c r="F6" s="37" t="n">
        <v>36</v>
      </c>
      <c r="G6" s="38" t="inlineStr">
        <is>
          <t>MS1</t>
        </is>
      </c>
      <c r="H6" s="38" t="n"/>
      <c r="I6" s="38" t="inlineStr">
        <is>
          <t>D1.1</t>
        </is>
      </c>
      <c r="J6" s="38" t="n"/>
      <c r="K6" s="38" t="n"/>
      <c r="L6" s="38" t="n"/>
      <c r="M6" s="38" t="n"/>
      <c r="N6" s="38" t="n"/>
      <c r="O6" s="38" t="n"/>
      <c r="P6" s="38" t="n"/>
      <c r="Q6" s="38" t="n"/>
      <c r="R6" s="38" t="n"/>
      <c r="S6" s="38" t="n"/>
      <c r="T6" s="38" t="n"/>
      <c r="U6" s="38" t="n"/>
      <c r="V6" s="38" t="n"/>
      <c r="W6" s="38" t="n"/>
      <c r="X6" s="38" t="n"/>
      <c r="Y6" s="38" t="n"/>
      <c r="Z6" s="38" t="n"/>
      <c r="AA6" s="38" t="n"/>
      <c r="AB6" s="38" t="n"/>
      <c r="AC6" s="38" t="n"/>
      <c r="AD6" s="38" t="n"/>
      <c r="AE6" s="38" t="n"/>
      <c r="AF6" s="38" t="n"/>
      <c r="AG6" s="38" t="n"/>
      <c r="AH6" s="38" t="n"/>
      <c r="AI6" s="38" t="n"/>
      <c r="AJ6" s="38" t="n"/>
      <c r="AK6" s="38" t="n"/>
      <c r="AL6" s="38" t="n"/>
      <c r="AM6" s="38" t="n"/>
      <c r="AN6" s="38" t="n"/>
      <c r="AO6" s="38" t="n"/>
      <c r="AP6" s="38" t="n"/>
      <c r="AQ6" s="39" t="n"/>
      <c r="AR6" s="39" t="n"/>
    </row>
    <row r="7">
      <c r="B7" s="40" t="n"/>
      <c r="C7" s="35" t="inlineStr">
        <is>
          <t>T1.2</t>
        </is>
      </c>
      <c r="D7" s="36" t="inlineStr">
        <is>
          <t>Quality assurance and risk management</t>
        </is>
      </c>
      <c r="E7" s="37" t="n">
        <v>1</v>
      </c>
      <c r="F7" s="37" t="n">
        <v>36</v>
      </c>
      <c r="G7" s="38" t="n"/>
      <c r="H7" s="38" t="n"/>
      <c r="I7" s="38" t="n"/>
      <c r="J7" s="38" t="n"/>
      <c r="K7" s="38" t="n"/>
      <c r="L7" s="38" t="n"/>
      <c r="M7" s="38" t="n"/>
      <c r="N7" s="38" t="n"/>
      <c r="O7" s="38" t="n"/>
      <c r="P7" s="38" t="n"/>
      <c r="Q7" s="38" t="n"/>
      <c r="R7" s="38" t="n"/>
      <c r="S7" s="38" t="n"/>
      <c r="T7" s="38" t="n"/>
      <c r="U7" s="38" t="n"/>
      <c r="V7" s="38" t="n"/>
      <c r="W7" s="38" t="n"/>
      <c r="X7" s="38" t="n"/>
      <c r="Y7" s="38" t="n"/>
      <c r="Z7" s="38" t="n"/>
      <c r="AA7" s="38" t="n"/>
      <c r="AB7" s="38" t="n"/>
      <c r="AC7" s="38" t="n"/>
      <c r="AD7" s="38" t="n"/>
      <c r="AE7" s="38" t="n"/>
      <c r="AF7" s="38" t="n"/>
      <c r="AG7" s="38" t="n"/>
      <c r="AH7" s="38" t="n"/>
      <c r="AI7" s="38" t="n"/>
      <c r="AJ7" s="38" t="n"/>
      <c r="AK7" s="38" t="n"/>
      <c r="AL7" s="38" t="n"/>
      <c r="AM7" s="38" t="n"/>
      <c r="AN7" s="38" t="n"/>
      <c r="AO7" s="38" t="n"/>
      <c r="AP7" s="38" t="n"/>
      <c r="AQ7" s="39" t="n"/>
      <c r="AR7" s="39" t="n"/>
    </row>
    <row r="8">
      <c r="B8" s="41" t="n"/>
      <c r="C8" s="42" t="inlineStr">
        <is>
          <t>T1.3</t>
        </is>
      </c>
      <c r="D8" s="43" t="inlineStr">
        <is>
          <t>Data management plan</t>
        </is>
      </c>
      <c r="E8" s="44" t="n">
        <v>1</v>
      </c>
      <c r="F8" s="44" t="n">
        <v>36</v>
      </c>
      <c r="G8" s="45" t="n"/>
      <c r="H8" s="45" t="n"/>
      <c r="I8" s="45" t="n"/>
      <c r="J8" s="45" t="n"/>
      <c r="K8" s="45" t="n"/>
      <c r="L8" s="45" t="inlineStr">
        <is>
          <t>D1.2</t>
        </is>
      </c>
      <c r="M8" s="45" t="n"/>
      <c r="N8" s="45" t="n"/>
      <c r="O8" s="45" t="n"/>
      <c r="P8" s="45" t="n"/>
      <c r="Q8" s="45" t="n"/>
      <c r="R8" s="45" t="n"/>
      <c r="S8" s="45" t="n"/>
      <c r="T8" s="45" t="n"/>
      <c r="U8" s="45" t="n"/>
      <c r="V8" s="45" t="n"/>
      <c r="W8" s="45" t="n"/>
      <c r="X8" s="45" t="n"/>
      <c r="Y8" s="45" t="n"/>
      <c r="Z8" s="45" t="n"/>
      <c r="AA8" s="45" t="n"/>
      <c r="AB8" s="45" t="n"/>
      <c r="AC8" s="45" t="n"/>
      <c r="AD8" s="45" t="n"/>
      <c r="AE8" s="45" t="n"/>
      <c r="AF8" s="45" t="n"/>
      <c r="AG8" s="45" t="n"/>
      <c r="AH8" s="45" t="n"/>
      <c r="AI8" s="45" t="n"/>
      <c r="AJ8" s="45" t="inlineStr">
        <is>
          <t>D1.3</t>
        </is>
      </c>
      <c r="AK8" s="45" t="n"/>
      <c r="AL8" s="45" t="n"/>
      <c r="AM8" s="45" t="n"/>
      <c r="AN8" s="45" t="n"/>
      <c r="AO8" s="45" t="n"/>
      <c r="AP8" s="45" t="n"/>
      <c r="AQ8" s="46" t="n"/>
      <c r="AR8" s="46" t="n"/>
    </row>
    <row r="9">
      <c r="B9" s="47" t="n">
        <v>2</v>
      </c>
      <c r="C9" s="48" t="inlineStr">
        <is>
          <t>T2.1</t>
        </is>
      </c>
      <c r="D9" s="49" t="inlineStr">
        <is>
          <t>Stakeholder needs analysis</t>
        </is>
      </c>
      <c r="E9" s="50" t="n">
        <v>1</v>
      </c>
      <c r="F9" s="50" t="n">
        <v>8</v>
      </c>
      <c r="G9" s="51" t="n"/>
      <c r="H9" s="51" t="n"/>
      <c r="I9" s="51" t="n"/>
      <c r="J9" s="51" t="n"/>
      <c r="K9" s="51" t="n"/>
      <c r="L9" s="51" t="n"/>
      <c r="M9" s="51" t="n"/>
      <c r="N9" s="51" t="inlineStr">
        <is>
          <t>D2.1, MS2</t>
        </is>
      </c>
      <c r="O9" s="39" t="n"/>
      <c r="P9" s="39" t="n"/>
      <c r="Q9" s="39" t="n"/>
      <c r="R9" s="39" t="n"/>
      <c r="S9" s="39" t="n"/>
      <c r="T9" s="39" t="n"/>
      <c r="U9" s="39" t="n"/>
      <c r="V9" s="39" t="n"/>
      <c r="W9" s="39" t="n"/>
      <c r="X9" s="39" t="n"/>
      <c r="Y9" s="39" t="n"/>
      <c r="Z9" s="39" t="n"/>
      <c r="AA9" s="39" t="n"/>
      <c r="AB9" s="39" t="n"/>
      <c r="AC9" s="39" t="n"/>
      <c r="AD9" s="39" t="n"/>
      <c r="AE9" s="39" t="n"/>
      <c r="AF9" s="39" t="n"/>
      <c r="AG9" s="39" t="n"/>
      <c r="AH9" s="39" t="n"/>
      <c r="AI9" s="39" t="n"/>
      <c r="AJ9" s="39" t="n"/>
      <c r="AK9" s="39" t="n"/>
      <c r="AL9" s="39" t="n"/>
      <c r="AM9" s="39" t="n"/>
      <c r="AN9" s="39" t="n"/>
      <c r="AO9" s="39" t="n"/>
      <c r="AP9" s="39" t="n"/>
      <c r="AQ9" s="39" t="n"/>
      <c r="AR9" s="39" t="n"/>
    </row>
    <row r="10">
      <c r="B10" s="40" t="n"/>
      <c r="C10" s="48" t="inlineStr">
        <is>
          <t>T2.2</t>
        </is>
      </c>
      <c r="D10" s="49" t="inlineStr">
        <is>
          <t>Pilot site selection and baseline</t>
        </is>
      </c>
      <c r="E10" s="50" t="n">
        <v>3</v>
      </c>
      <c r="F10" s="50" t="n">
        <v>12</v>
      </c>
      <c r="G10" s="39" t="n"/>
      <c r="H10" s="39" t="n"/>
      <c r="I10" s="51" t="n"/>
      <c r="J10" s="51" t="n"/>
      <c r="K10" s="51" t="n"/>
      <c r="L10" s="51" t="n"/>
      <c r="M10" s="51" t="n"/>
      <c r="N10" s="51" t="n"/>
      <c r="O10" s="51" t="n"/>
      <c r="P10" s="51" t="n"/>
      <c r="Q10" s="51" t="n"/>
      <c r="R10" s="51" t="inlineStr">
        <is>
          <t>D2.2</t>
        </is>
      </c>
      <c r="S10" s="39" t="n"/>
      <c r="T10" s="39" t="n"/>
      <c r="U10" s="39" t="n"/>
      <c r="V10" s="39" t="n"/>
      <c r="W10" s="39" t="n"/>
      <c r="X10" s="39" t="n"/>
      <c r="Y10" s="39" t="n"/>
      <c r="Z10" s="39" t="n"/>
      <c r="AA10" s="39" t="n"/>
      <c r="AB10" s="39" t="n"/>
      <c r="AC10" s="39" t="n"/>
      <c r="AD10" s="39" t="n"/>
      <c r="AE10" s="39" t="n"/>
      <c r="AF10" s="39" t="n"/>
      <c r="AG10" s="39" t="n"/>
      <c r="AH10" s="39" t="n"/>
      <c r="AI10" s="39" t="n"/>
      <c r="AJ10" s="39" t="n"/>
      <c r="AK10" s="39" t="n"/>
      <c r="AL10" s="39" t="n"/>
      <c r="AM10" s="39" t="n"/>
      <c r="AN10" s="39" t="n"/>
      <c r="AO10" s="39" t="n"/>
      <c r="AP10" s="39" t="n"/>
      <c r="AQ10" s="39" t="n"/>
      <c r="AR10" s="39" t="n"/>
    </row>
    <row r="11">
      <c r="B11" s="41" t="n"/>
      <c r="C11" s="52" t="inlineStr">
        <is>
          <t>T2.3</t>
        </is>
      </c>
      <c r="D11" s="53" t="inlineStr">
        <is>
          <t>Pilot protocols</t>
        </is>
      </c>
      <c r="E11" s="54" t="n">
        <v>9</v>
      </c>
      <c r="F11" s="54" t="n">
        <v>18</v>
      </c>
      <c r="G11" s="46" t="n"/>
      <c r="H11" s="46" t="n"/>
      <c r="I11" s="46" t="n"/>
      <c r="J11" s="46" t="n"/>
      <c r="K11" s="46" t="n"/>
      <c r="L11" s="46" t="n"/>
      <c r="M11" s="46" t="n"/>
      <c r="N11" s="46" t="n"/>
      <c r="O11" s="55" t="n"/>
      <c r="P11" s="55" t="n"/>
      <c r="Q11" s="55" t="n"/>
      <c r="R11" s="55" t="n"/>
      <c r="S11" s="55" t="n"/>
      <c r="T11" s="55" t="n"/>
      <c r="U11" s="55" t="n"/>
      <c r="V11" s="55" t="n"/>
      <c r="W11" s="55" t="n"/>
      <c r="X11" s="55" t="inlineStr">
        <is>
          <t>D2.3</t>
        </is>
      </c>
      <c r="Y11" s="46" t="n"/>
      <c r="Z11" s="46" t="n"/>
      <c r="AA11" s="46" t="n"/>
      <c r="AB11" s="46" t="n"/>
      <c r="AC11" s="46" t="n"/>
      <c r="AD11" s="46" t="n"/>
      <c r="AE11" s="46" t="n"/>
      <c r="AF11" s="46" t="n"/>
      <c r="AG11" s="46" t="n"/>
      <c r="AH11" s="46" t="n"/>
      <c r="AI11" s="46" t="n"/>
      <c r="AJ11" s="46" t="n"/>
      <c r="AK11" s="46" t="n"/>
      <c r="AL11" s="46" t="n"/>
      <c r="AM11" s="46" t="n"/>
      <c r="AN11" s="46" t="n"/>
      <c r="AO11" s="46" t="n"/>
      <c r="AP11" s="46" t="n"/>
      <c r="AQ11" s="46" t="n"/>
      <c r="AR11" s="46" t="n"/>
    </row>
    <row r="12">
      <c r="B12" s="56" t="n">
        <v>3</v>
      </c>
      <c r="C12" s="57" t="inlineStr">
        <is>
          <t>T3.1</t>
        </is>
      </c>
      <c r="D12" s="58" t="inlineStr">
        <is>
          <t>Low-cost soil moisture sensor network</t>
        </is>
      </c>
      <c r="E12" s="59" t="n">
        <v>4</v>
      </c>
      <c r="F12" s="59" t="n">
        <v>20</v>
      </c>
      <c r="G12" s="39" t="n"/>
      <c r="H12" s="39" t="n"/>
      <c r="I12" s="39" t="n"/>
      <c r="J12" s="60" t="n"/>
      <c r="K12" s="60" t="n"/>
      <c r="L12" s="60" t="n"/>
      <c r="M12" s="60" t="n"/>
      <c r="N12" s="60" t="n"/>
      <c r="O12" s="60" t="n"/>
      <c r="P12" s="60" t="n"/>
      <c r="Q12" s="60" t="n"/>
      <c r="R12" s="60" t="n"/>
      <c r="S12" s="60" t="n"/>
      <c r="T12" s="60" t="inlineStr">
        <is>
          <t>D3.1, MS3</t>
        </is>
      </c>
      <c r="U12" s="60" t="n"/>
      <c r="V12" s="60" t="n"/>
      <c r="W12" s="60" t="n"/>
      <c r="X12" s="60" t="n"/>
      <c r="Y12" s="60" t="n"/>
      <c r="Z12" s="60" t="n"/>
      <c r="AA12" s="39" t="n"/>
      <c r="AB12" s="39" t="n"/>
      <c r="AC12" s="39" t="n"/>
      <c r="AD12" s="39" t="n"/>
      <c r="AE12" s="39" t="n"/>
      <c r="AF12" s="39" t="n"/>
      <c r="AG12" s="39" t="n"/>
      <c r="AH12" s="39" t="n"/>
      <c r="AI12" s="39" t="n"/>
      <c r="AJ12" s="39" t="n"/>
      <c r="AK12" s="39" t="n"/>
      <c r="AL12" s="39" t="n"/>
      <c r="AM12" s="39" t="n"/>
      <c r="AN12" s="39" t="n"/>
      <c r="AO12" s="39" t="n"/>
      <c r="AP12" s="39" t="n"/>
      <c r="AQ12" s="39" t="n"/>
      <c r="AR12" s="39" t="n"/>
    </row>
    <row r="13">
      <c r="B13" s="41" t="n"/>
      <c r="C13" s="61" t="inlineStr">
        <is>
          <t>T3.2</t>
        </is>
      </c>
      <c r="D13" s="62" t="inlineStr">
        <is>
          <t>Irrigation decision-support platform</t>
        </is>
      </c>
      <c r="E13" s="63" t="n">
        <v>8</v>
      </c>
      <c r="F13" s="63" t="n">
        <v>30</v>
      </c>
      <c r="G13" s="46" t="n"/>
      <c r="H13" s="46" t="n"/>
      <c r="I13" s="46" t="n"/>
      <c r="J13" s="46" t="n"/>
      <c r="K13" s="46" t="n"/>
      <c r="L13" s="46" t="n"/>
      <c r="M13" s="46" t="n"/>
      <c r="N13" s="64" t="n"/>
      <c r="O13" s="64" t="n"/>
      <c r="P13" s="64" t="n"/>
      <c r="Q13" s="64" t="n"/>
      <c r="R13" s="64" t="n"/>
      <c r="S13" s="64" t="n"/>
      <c r="T13" s="64" t="n"/>
      <c r="U13" s="64" t="n"/>
      <c r="V13" s="64" t="n"/>
      <c r="W13" s="64" t="n"/>
      <c r="X13" s="64" t="n"/>
      <c r="Y13" s="64" t="n"/>
      <c r="Z13" s="64" t="inlineStr">
        <is>
          <t>D3.2</t>
        </is>
      </c>
      <c r="AA13" s="64" t="n"/>
      <c r="AB13" s="64" t="n"/>
      <c r="AC13" s="64" t="n"/>
      <c r="AD13" s="64" t="n"/>
      <c r="AE13" s="64" t="n"/>
      <c r="AF13" s="64" t="n"/>
      <c r="AG13" s="64" t="n"/>
      <c r="AH13" s="64" t="n"/>
      <c r="AI13" s="64" t="n"/>
      <c r="AJ13" s="64" t="inlineStr">
        <is>
          <t>D3.3, MS5</t>
        </is>
      </c>
      <c r="AK13" s="46" t="n"/>
      <c r="AL13" s="46" t="n"/>
      <c r="AM13" s="46" t="n"/>
      <c r="AN13" s="46" t="n"/>
      <c r="AO13" s="46" t="n"/>
      <c r="AP13" s="46" t="n"/>
      <c r="AQ13" s="46" t="n"/>
      <c r="AR13" s="46" t="n"/>
    </row>
    <row r="14">
      <c r="B14" s="65" t="n">
        <v>4</v>
      </c>
      <c r="C14" s="66" t="inlineStr">
        <is>
          <t>T4.1</t>
        </is>
      </c>
      <c r="D14" s="67" t="inlineStr">
        <is>
          <t>Pilot deployment</t>
        </is>
      </c>
      <c r="E14" s="68" t="n">
        <v>10</v>
      </c>
      <c r="F14" s="68" t="n">
        <v>30</v>
      </c>
      <c r="G14" s="39" t="n"/>
      <c r="H14" s="39" t="n"/>
      <c r="I14" s="39" t="n"/>
      <c r="J14" s="39" t="n"/>
      <c r="K14" s="39" t="n"/>
      <c r="L14" s="39" t="n"/>
      <c r="M14" s="39" t="n"/>
      <c r="N14" s="39" t="n"/>
      <c r="O14" s="39" t="n"/>
      <c r="P14" s="69" t="n"/>
      <c r="Q14" s="69" t="n"/>
      <c r="R14" s="69" t="n"/>
      <c r="S14" s="69" t="n"/>
      <c r="T14" s="69" t="n"/>
      <c r="U14" s="69" t="n"/>
      <c r="V14" s="69" t="n"/>
      <c r="W14" s="69" t="n"/>
      <c r="X14" s="69" t="inlineStr">
        <is>
          <t>MS4</t>
        </is>
      </c>
      <c r="Y14" s="69" t="n"/>
      <c r="Z14" s="69" t="n"/>
      <c r="AA14" s="69" t="n"/>
      <c r="AB14" s="69" t="n"/>
      <c r="AC14" s="69" t="n"/>
      <c r="AD14" s="69" t="inlineStr">
        <is>
          <t>D4.1</t>
        </is>
      </c>
      <c r="AE14" s="69" t="n"/>
      <c r="AF14" s="69" t="n"/>
      <c r="AG14" s="69" t="n"/>
      <c r="AH14" s="69" t="n"/>
      <c r="AI14" s="69" t="n"/>
      <c r="AJ14" s="69" t="n"/>
      <c r="AK14" s="39" t="n"/>
      <c r="AL14" s="39" t="n"/>
      <c r="AM14" s="39" t="n"/>
      <c r="AN14" s="39" t="n"/>
      <c r="AO14" s="39" t="n"/>
      <c r="AP14" s="39" t="n"/>
      <c r="AQ14" s="39" t="n"/>
      <c r="AR14" s="39" t="n"/>
    </row>
    <row r="15">
      <c r="B15" s="41" t="n"/>
      <c r="C15" s="70" t="inlineStr">
        <is>
          <t>T4.2</t>
        </is>
      </c>
      <c r="D15" s="71" t="inlineStr">
        <is>
          <t>Environmental and economic impact assessment</t>
        </is>
      </c>
      <c r="E15" s="72" t="n">
        <v>18</v>
      </c>
      <c r="F15" s="72" t="n">
        <v>36</v>
      </c>
      <c r="G15" s="46" t="n"/>
      <c r="H15" s="46" t="n"/>
      <c r="I15" s="46" t="n"/>
      <c r="J15" s="46" t="n"/>
      <c r="K15" s="46" t="n"/>
      <c r="L15" s="46" t="n"/>
      <c r="M15" s="46" t="n"/>
      <c r="N15" s="46" t="n"/>
      <c r="O15" s="46" t="n"/>
      <c r="P15" s="46" t="n"/>
      <c r="Q15" s="46" t="n"/>
      <c r="R15" s="46" t="n"/>
      <c r="S15" s="46" t="n"/>
      <c r="T15" s="46" t="n"/>
      <c r="U15" s="46" t="n"/>
      <c r="V15" s="46" t="n"/>
      <c r="W15" s="46" t="n"/>
      <c r="X15" s="73" t="n"/>
      <c r="Y15" s="73" t="n"/>
      <c r="Z15" s="73" t="n"/>
      <c r="AA15" s="73" t="n"/>
      <c r="AB15" s="73" t="n"/>
      <c r="AC15" s="73" t="n"/>
      <c r="AD15" s="73" t="n"/>
      <c r="AE15" s="73" t="n"/>
      <c r="AF15" s="73" t="n"/>
      <c r="AG15" s="73" t="n"/>
      <c r="AH15" s="73" t="n"/>
      <c r="AI15" s="73" t="n"/>
      <c r="AJ15" s="73" t="n"/>
      <c r="AK15" s="73" t="n"/>
      <c r="AL15" s="73" t="n"/>
      <c r="AM15" s="73" t="n"/>
      <c r="AN15" s="73" t="n"/>
      <c r="AO15" s="73" t="n"/>
      <c r="AP15" s="73" t="inlineStr">
        <is>
          <t>D4.2</t>
        </is>
      </c>
      <c r="AQ15" s="46" t="n"/>
      <c r="AR15" s="46" t="n"/>
    </row>
    <row r="16">
      <c r="B16" s="74" t="n">
        <v>5</v>
      </c>
      <c r="C16" s="75" t="inlineStr">
        <is>
          <t>T5.1</t>
        </is>
      </c>
      <c r="D16" s="76" t="inlineStr">
        <is>
          <t>Communication and dissemination plan</t>
        </is>
      </c>
      <c r="E16" s="77" t="n">
        <v>1</v>
      </c>
      <c r="F16" s="77" t="n">
        <v>36</v>
      </c>
      <c r="G16" s="78" t="n"/>
      <c r="H16" s="78" t="n"/>
      <c r="I16" s="78" t="inlineStr">
        <is>
          <t>D5.1</t>
        </is>
      </c>
      <c r="J16" s="78" t="inlineStr">
        <is>
          <t>D5.2</t>
        </is>
      </c>
      <c r="K16" s="78" t="n"/>
      <c r="L16" s="78" t="n"/>
      <c r="M16" s="78" t="n"/>
      <c r="N16" s="78" t="n"/>
      <c r="O16" s="78" t="n"/>
      <c r="P16" s="78" t="n"/>
      <c r="Q16" s="78" t="n"/>
      <c r="R16" s="78" t="n"/>
      <c r="S16" s="78" t="n"/>
      <c r="T16" s="78" t="n"/>
      <c r="U16" s="78" t="n"/>
      <c r="V16" s="78" t="n"/>
      <c r="W16" s="78" t="n"/>
      <c r="X16" s="78" t="n"/>
      <c r="Y16" s="78" t="n"/>
      <c r="Z16" s="78" t="n"/>
      <c r="AA16" s="78" t="n"/>
      <c r="AB16" s="78" t="n"/>
      <c r="AC16" s="78" t="n"/>
      <c r="AD16" s="78" t="n"/>
      <c r="AE16" s="78" t="n"/>
      <c r="AF16" s="78" t="n"/>
      <c r="AG16" s="78" t="n"/>
      <c r="AH16" s="78" t="n"/>
      <c r="AI16" s="78" t="n"/>
      <c r="AJ16" s="78" t="n"/>
      <c r="AK16" s="78" t="n"/>
      <c r="AL16" s="78" t="n"/>
      <c r="AM16" s="78" t="n"/>
      <c r="AN16" s="78" t="n"/>
      <c r="AO16" s="78" t="n"/>
      <c r="AP16" s="78" t="n"/>
      <c r="AQ16" s="39" t="n"/>
      <c r="AR16" s="39" t="n"/>
    </row>
    <row r="17">
      <c r="B17" s="40" t="n"/>
      <c r="C17" s="75" t="inlineStr">
        <is>
          <t>T5.2</t>
        </is>
      </c>
      <c r="D17" s="76" t="inlineStr">
        <is>
          <t>Farmer engagement and training</t>
        </is>
      </c>
      <c r="E17" s="77" t="n">
        <v>6</v>
      </c>
      <c r="F17" s="77" t="n">
        <v>36</v>
      </c>
      <c r="G17" s="39" t="n"/>
      <c r="H17" s="39" t="n"/>
      <c r="I17" s="39" t="n"/>
      <c r="J17" s="39" t="n"/>
      <c r="K17" s="39" t="n"/>
      <c r="L17" s="78" t="n"/>
      <c r="M17" s="78" t="n"/>
      <c r="N17" s="78" t="n"/>
      <c r="O17" s="78" t="n"/>
      <c r="P17" s="78" t="n"/>
      <c r="Q17" s="78" t="n"/>
      <c r="R17" s="78" t="n"/>
      <c r="S17" s="78" t="n"/>
      <c r="T17" s="78" t="n"/>
      <c r="U17" s="78" t="n"/>
      <c r="V17" s="78" t="n"/>
      <c r="W17" s="78" t="n"/>
      <c r="X17" s="78" t="n"/>
      <c r="Y17" s="78" t="n"/>
      <c r="Z17" s="78" t="n"/>
      <c r="AA17" s="78" t="n"/>
      <c r="AB17" s="78" t="n"/>
      <c r="AC17" s="78" t="n"/>
      <c r="AD17" s="78" t="inlineStr">
        <is>
          <t>D5.3</t>
        </is>
      </c>
      <c r="AE17" s="78" t="n"/>
      <c r="AF17" s="78" t="n"/>
      <c r="AG17" s="78" t="n"/>
      <c r="AH17" s="78" t="n"/>
      <c r="AI17" s="78" t="n"/>
      <c r="AJ17" s="78" t="n"/>
      <c r="AK17" s="78" t="n"/>
      <c r="AL17" s="78" t="n"/>
      <c r="AM17" s="78" t="n"/>
      <c r="AN17" s="78" t="n"/>
      <c r="AO17" s="78" t="n"/>
      <c r="AP17" s="78" t="n"/>
      <c r="AQ17" s="39" t="n"/>
      <c r="AR17" s="39" t="n"/>
    </row>
    <row r="18">
      <c r="B18" s="41" t="n"/>
      <c r="C18" s="79" t="inlineStr">
        <is>
          <t>T5.3</t>
        </is>
      </c>
      <c r="D18" s="80" t="inlineStr">
        <is>
          <t>Exploitation and business planning</t>
        </is>
      </c>
      <c r="E18" s="81" t="n">
        <v>12</v>
      </c>
      <c r="F18" s="81" t="n">
        <v>36</v>
      </c>
      <c r="G18" s="46" t="n"/>
      <c r="H18" s="46" t="n"/>
      <c r="I18" s="46" t="n"/>
      <c r="J18" s="46" t="n"/>
      <c r="K18" s="46" t="n"/>
      <c r="L18" s="46" t="n"/>
      <c r="M18" s="46" t="n"/>
      <c r="N18" s="46" t="n"/>
      <c r="O18" s="46" t="n"/>
      <c r="P18" s="46" t="n"/>
      <c r="Q18" s="46" t="n"/>
      <c r="R18" s="82" t="n"/>
      <c r="S18" s="82" t="n"/>
      <c r="T18" s="82" t="n"/>
      <c r="U18" s="82" t="n"/>
      <c r="V18" s="82" t="n"/>
      <c r="W18" s="82" t="n"/>
      <c r="X18" s="82" t="n"/>
      <c r="Y18" s="82" t="n"/>
      <c r="Z18" s="82" t="n"/>
      <c r="AA18" s="82" t="n"/>
      <c r="AB18" s="82" t="n"/>
      <c r="AC18" s="82" t="n"/>
      <c r="AD18" s="82" t="n"/>
      <c r="AE18" s="82" t="n"/>
      <c r="AF18" s="82" t="n"/>
      <c r="AG18" s="82" t="n"/>
      <c r="AH18" s="82" t="n"/>
      <c r="AI18" s="82" t="n"/>
      <c r="AJ18" s="82" t="n"/>
      <c r="AK18" s="82" t="n"/>
      <c r="AL18" s="82" t="n"/>
      <c r="AM18" s="82" t="n"/>
      <c r="AN18" s="82" t="n"/>
      <c r="AO18" s="82" t="n"/>
      <c r="AP18" s="82" t="inlineStr">
        <is>
          <t>D5.4, MS6</t>
        </is>
      </c>
      <c r="AQ18" s="46" t="n"/>
      <c r="AR18" s="46" t="n"/>
    </row>
    <row r="20">
      <c r="B20" s="83" t="inlineStr">
        <is>
          <t>Reporting periods</t>
        </is>
      </c>
      <c r="C20" s="9" t="n"/>
      <c r="D20" s="9" t="n"/>
      <c r="E20" s="9" t="n"/>
      <c r="F20" s="7" t="n"/>
      <c r="G20" s="84" t="inlineStr">
        <is>
          <t>RP1 (M1–M18)</t>
        </is>
      </c>
      <c r="H20" s="85" t="n"/>
      <c r="I20" s="85" t="n"/>
      <c r="J20" s="85" t="n"/>
      <c r="K20" s="85" t="n"/>
      <c r="L20" s="85" t="n"/>
      <c r="M20" s="85" t="n"/>
      <c r="N20" s="85" t="n"/>
      <c r="O20" s="85" t="n"/>
      <c r="P20" s="85" t="n"/>
      <c r="Q20" s="85" t="n"/>
      <c r="R20" s="85" t="n"/>
      <c r="S20" s="85" t="n"/>
      <c r="T20" s="85" t="n"/>
      <c r="U20" s="85" t="n"/>
      <c r="V20" s="85" t="n"/>
      <c r="W20" s="85" t="n"/>
      <c r="X20" s="86" t="n"/>
      <c r="Y20" s="87" t="inlineStr">
        <is>
          <t>RP2 (M19–M36)</t>
        </is>
      </c>
      <c r="Z20" s="85" t="n"/>
      <c r="AA20" s="85" t="n"/>
      <c r="AB20" s="85" t="n"/>
      <c r="AC20" s="85" t="n"/>
      <c r="AD20" s="85" t="n"/>
      <c r="AE20" s="85" t="n"/>
      <c r="AF20" s="85" t="n"/>
      <c r="AG20" s="85" t="n"/>
      <c r="AH20" s="85" t="n"/>
      <c r="AI20" s="85" t="n"/>
      <c r="AJ20" s="85" t="n"/>
      <c r="AK20" s="85" t="n"/>
      <c r="AL20" s="85" t="n"/>
      <c r="AM20" s="85" t="n"/>
      <c r="AN20" s="85" t="n"/>
      <c r="AO20" s="85" t="n"/>
      <c r="AP20" s="86" t="n"/>
      <c r="AQ20" s="88" t="n"/>
      <c r="AR20" s="88" t="n"/>
    </row>
    <row r="21">
      <c r="B21" s="83" t="inlineStr">
        <is>
          <t>Periodic reports (preparation / due)</t>
        </is>
      </c>
      <c r="C21" s="9" t="n"/>
      <c r="D21" s="9" t="n"/>
      <c r="E21" s="9" t="n"/>
      <c r="F21" s="7" t="n"/>
      <c r="G21" s="88" t="n"/>
      <c r="H21" s="88" t="n"/>
      <c r="I21" s="88" t="n"/>
      <c r="J21" s="88" t="n"/>
      <c r="K21" s="88" t="n"/>
      <c r="L21" s="88" t="n"/>
      <c r="M21" s="88" t="n"/>
      <c r="N21" s="88" t="n"/>
      <c r="O21" s="88" t="n"/>
      <c r="P21" s="88" t="n"/>
      <c r="Q21" s="88" t="n"/>
      <c r="R21" s="88" t="n"/>
      <c r="S21" s="88" t="n"/>
      <c r="T21" s="88" t="n"/>
      <c r="U21" s="88" t="n"/>
      <c r="V21" s="88" t="n"/>
      <c r="W21" s="88" t="n"/>
      <c r="X21" s="88" t="n"/>
      <c r="Y21" s="89" t="n"/>
      <c r="Z21" s="90" t="inlineStr">
        <is>
          <t>RP1</t>
        </is>
      </c>
      <c r="AA21" s="88" t="n"/>
      <c r="AB21" s="88" t="n"/>
      <c r="AC21" s="88" t="n"/>
      <c r="AD21" s="88" t="n"/>
      <c r="AE21" s="88" t="n"/>
      <c r="AF21" s="88" t="n"/>
      <c r="AG21" s="88" t="n"/>
      <c r="AH21" s="88" t="n"/>
      <c r="AI21" s="88" t="n"/>
      <c r="AJ21" s="88" t="n"/>
      <c r="AK21" s="88" t="n"/>
      <c r="AL21" s="88" t="n"/>
      <c r="AM21" s="88" t="n"/>
      <c r="AN21" s="88" t="n"/>
      <c r="AO21" s="88" t="n"/>
      <c r="AP21" s="88" t="n"/>
      <c r="AQ21" s="89" t="n"/>
      <c r="AR21" s="90" t="inlineStr">
        <is>
          <t>RP2</t>
        </is>
      </c>
    </row>
    <row r="22">
      <c r="B22" s="83" t="inlineStr">
        <is>
          <t>Meetings and events</t>
        </is>
      </c>
      <c r="C22" s="9" t="n"/>
      <c r="D22" s="9" t="n"/>
      <c r="E22" s="9" t="n"/>
      <c r="F22" s="7" t="n"/>
      <c r="G22" s="91" t="inlineStr">
        <is>
          <t>●</t>
        </is>
      </c>
      <c r="H22" s="88" t="n"/>
      <c r="I22" s="88" t="n"/>
      <c r="J22" s="88" t="n"/>
      <c r="K22" s="88" t="n"/>
      <c r="L22" s="88" t="n"/>
      <c r="M22" s="91" t="inlineStr">
        <is>
          <t>●</t>
        </is>
      </c>
      <c r="N22" s="88" t="n"/>
      <c r="O22" s="88" t="n"/>
      <c r="P22" s="91" t="inlineStr">
        <is>
          <t>●</t>
        </is>
      </c>
      <c r="Q22" s="88" t="n"/>
      <c r="R22" s="88" t="n"/>
      <c r="S22" s="91" t="inlineStr">
        <is>
          <t>●</t>
        </is>
      </c>
      <c r="T22" s="88" t="n"/>
      <c r="U22" s="88" t="n"/>
      <c r="V22" s="88" t="n"/>
      <c r="W22" s="88" t="n"/>
      <c r="X22" s="91" t="inlineStr">
        <is>
          <t>●</t>
        </is>
      </c>
      <c r="Y22" s="88" t="n"/>
      <c r="Z22" s="88" t="n"/>
      <c r="AA22" s="91" t="inlineStr">
        <is>
          <t>●</t>
        </is>
      </c>
      <c r="AB22" s="88" t="n"/>
      <c r="AC22" s="88" t="n"/>
      <c r="AD22" s="88" t="n"/>
      <c r="AE22" s="88" t="n"/>
      <c r="AF22" s="88" t="n"/>
      <c r="AG22" s="88" t="n"/>
      <c r="AH22" s="88" t="n"/>
      <c r="AI22" s="88" t="n"/>
      <c r="AJ22" s="91" t="inlineStr">
        <is>
          <t>●</t>
        </is>
      </c>
      <c r="AK22" s="88" t="n"/>
      <c r="AL22" s="88" t="n"/>
      <c r="AM22" s="88" t="n"/>
      <c r="AN22" s="88" t="n"/>
      <c r="AO22" s="88" t="n"/>
      <c r="AP22" s="91" t="inlineStr">
        <is>
          <t>●</t>
        </is>
      </c>
      <c r="AQ22" s="88" t="n"/>
      <c r="AR22" s="88" t="n"/>
    </row>
    <row r="24">
      <c r="D24" s="92" t="inlineStr">
        <is>
          <t>Legend</t>
        </is>
      </c>
    </row>
    <row r="25">
      <c r="C25" s="93" t="inlineStr">
        <is>
          <t>D1.1</t>
        </is>
      </c>
      <c r="D25" s="94" t="inlineStr">
        <is>
          <t>Deliverable due in that month (hover for the title)</t>
        </is>
      </c>
    </row>
    <row r="26">
      <c r="C26" s="93" t="inlineStr">
        <is>
          <t>MS1</t>
        </is>
      </c>
      <c r="D26" s="94" t="inlineStr">
        <is>
          <t>Milestone due in that month</t>
        </is>
      </c>
    </row>
    <row r="27">
      <c r="C27" s="95" t="inlineStr">
        <is>
          <t>RP1</t>
        </is>
      </c>
      <c r="D27" s="94" t="inlineStr">
        <is>
          <t>Periodic report due; light orange = report preparation</t>
        </is>
      </c>
    </row>
    <row r="28">
      <c r="C28" s="96" t="inlineStr">
        <is>
          <t>●</t>
        </is>
      </c>
      <c r="D28" s="94" t="inlineStr">
        <is>
          <t>Meeting or event (hover for details)</t>
        </is>
      </c>
    </row>
    <row r="29">
      <c r="C29" s="97" t="inlineStr">
        <is>
          <t>M1</t>
        </is>
      </c>
      <c r="D29" s="94" t="inlineStr">
        <is>
          <t>Current month is highlighted in red</t>
        </is>
      </c>
    </row>
  </sheetData>
  <mergeCells count="14">
    <mergeCell ref="B21:F21"/>
    <mergeCell ref="AE3:AP3"/>
    <mergeCell ref="G20:X20"/>
    <mergeCell ref="B12:B13"/>
    <mergeCell ref="B20:F20"/>
    <mergeCell ref="AQ3:AR3"/>
    <mergeCell ref="Y20:AP20"/>
    <mergeCell ref="B14:B15"/>
    <mergeCell ref="B9:B11"/>
    <mergeCell ref="B22:F22"/>
    <mergeCell ref="B16:B18"/>
    <mergeCell ref="S3:AD3"/>
    <mergeCell ref="G3:R3"/>
    <mergeCell ref="B6:B8"/>
  </mergeCells>
  <conditionalFormatting sqref="G4:AR5">
    <cfRule type="expression" priority="1" dxfId="1">
      <formula>G$5=CurrentMonth</formula>
    </cfRule>
  </conditionalFormatting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00B050"/>
    <outlinePr summaryBelow="1" summaryRight="1"/>
    <pageSetUpPr/>
  </sheetPr>
  <dimension ref="A1:AM10"/>
  <sheetViews>
    <sheetView tabSelected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</cols>
  <sheetData>
    <row r="1">
      <c r="A1" s="98" t="inlineStr">
        <is>
          <t>Year</t>
        </is>
      </c>
      <c r="B1" s="30" t="inlineStr">
        <is>
          <t>Year 1 (Jan 2026 – Dec 2026)</t>
        </is>
      </c>
      <c r="C1" s="9" t="n"/>
      <c r="D1" s="9" t="n"/>
      <c r="E1" s="9" t="n"/>
      <c r="F1" s="9" t="n"/>
      <c r="G1" s="9" t="n"/>
      <c r="H1" s="9" t="n"/>
      <c r="I1" s="9" t="n"/>
      <c r="J1" s="9" t="n"/>
      <c r="K1" s="9" t="n"/>
      <c r="L1" s="9" t="n"/>
      <c r="M1" s="7" t="n"/>
      <c r="N1" s="30" t="inlineStr">
        <is>
          <t>Year 2 (Jan 2027 – Dec 2027)</t>
        </is>
      </c>
      <c r="O1" s="9" t="n"/>
      <c r="P1" s="9" t="n"/>
      <c r="Q1" s="9" t="n"/>
      <c r="R1" s="9" t="n"/>
      <c r="S1" s="9" t="n"/>
      <c r="T1" s="9" t="n"/>
      <c r="U1" s="9" t="n"/>
      <c r="V1" s="9" t="n"/>
      <c r="W1" s="9" t="n"/>
      <c r="X1" s="9" t="n"/>
      <c r="Y1" s="7" t="n"/>
      <c r="Z1" s="30" t="inlineStr">
        <is>
          <t>Year 3 (Jan 2028 – Dec 2028)</t>
        </is>
      </c>
      <c r="AA1" s="9" t="n"/>
      <c r="AB1" s="9" t="n"/>
      <c r="AC1" s="9" t="n"/>
      <c r="AD1" s="9" t="n"/>
      <c r="AE1" s="9" t="n"/>
      <c r="AF1" s="9" t="n"/>
      <c r="AG1" s="9" t="n"/>
      <c r="AH1" s="9" t="n"/>
      <c r="AI1" s="9" t="n"/>
      <c r="AJ1" s="9" t="n"/>
      <c r="AK1" s="7" t="n"/>
      <c r="AL1" s="30" t="inlineStr">
        <is>
          <t>Year 4 (Jan 2029 – Feb 2029)</t>
        </is>
      </c>
      <c r="AM1" s="7" t="n"/>
    </row>
    <row r="2">
      <c r="A2" s="98" t="inlineStr">
        <is>
          <t>Month</t>
        </is>
      </c>
      <c r="B2" s="32" t="n">
        <v>1</v>
      </c>
      <c r="C2" s="32" t="n">
        <v>2</v>
      </c>
      <c r="D2" s="32" t="n">
        <v>3</v>
      </c>
      <c r="E2" s="32" t="n">
        <v>4</v>
      </c>
      <c r="F2" s="32" t="n">
        <v>5</v>
      </c>
      <c r="G2" s="32" t="n">
        <v>6</v>
      </c>
      <c r="H2" s="32" t="n">
        <v>7</v>
      </c>
      <c r="I2" s="32" t="n">
        <v>8</v>
      </c>
      <c r="J2" s="32" t="n">
        <v>9</v>
      </c>
      <c r="K2" s="32" t="n">
        <v>10</v>
      </c>
      <c r="L2" s="32" t="n">
        <v>11</v>
      </c>
      <c r="M2" s="32" t="n">
        <v>12</v>
      </c>
      <c r="N2" s="32" t="n">
        <v>13</v>
      </c>
      <c r="O2" s="32" t="n">
        <v>14</v>
      </c>
      <c r="P2" s="32" t="n">
        <v>15</v>
      </c>
      <c r="Q2" s="32" t="n">
        <v>16</v>
      </c>
      <c r="R2" s="32" t="n">
        <v>17</v>
      </c>
      <c r="S2" s="32" t="n">
        <v>18</v>
      </c>
      <c r="T2" s="32" t="n">
        <v>19</v>
      </c>
      <c r="U2" s="32" t="n">
        <v>20</v>
      </c>
      <c r="V2" s="32" t="n">
        <v>21</v>
      </c>
      <c r="W2" s="32" t="n">
        <v>22</v>
      </c>
      <c r="X2" s="32" t="n">
        <v>23</v>
      </c>
      <c r="Y2" s="32" t="n">
        <v>24</v>
      </c>
      <c r="Z2" s="32" t="n">
        <v>25</v>
      </c>
      <c r="AA2" s="32" t="n">
        <v>26</v>
      </c>
      <c r="AB2" s="32" t="n">
        <v>27</v>
      </c>
      <c r="AC2" s="32" t="n">
        <v>28</v>
      </c>
      <c r="AD2" s="32" t="n">
        <v>29</v>
      </c>
      <c r="AE2" s="32" t="n">
        <v>30</v>
      </c>
      <c r="AF2" s="32" t="n">
        <v>31</v>
      </c>
      <c r="AG2" s="32" t="n">
        <v>32</v>
      </c>
      <c r="AH2" s="32" t="n">
        <v>33</v>
      </c>
      <c r="AI2" s="32" t="n">
        <v>34</v>
      </c>
      <c r="AJ2" s="32" t="n">
        <v>35</v>
      </c>
      <c r="AK2" s="32" t="n">
        <v>36</v>
      </c>
      <c r="AL2" s="33" t="n">
        <v>37</v>
      </c>
      <c r="AM2" s="33" t="n">
        <v>38</v>
      </c>
    </row>
    <row r="3" ht="18" customHeight="1">
      <c r="A3" s="98" t="inlineStr">
        <is>
          <t>Date</t>
        </is>
      </c>
      <c r="B3" s="99">
        <f>EDATE(ProjectStartDate,B$2-1)</f>
        <v/>
      </c>
      <c r="C3" s="99">
        <f>EDATE(ProjectStartDate,C$2-1)</f>
        <v/>
      </c>
      <c r="D3" s="99">
        <f>EDATE(ProjectStartDate,D$2-1)</f>
        <v/>
      </c>
      <c r="E3" s="99">
        <f>EDATE(ProjectStartDate,E$2-1)</f>
        <v/>
      </c>
      <c r="F3" s="99">
        <f>EDATE(ProjectStartDate,F$2-1)</f>
        <v/>
      </c>
      <c r="G3" s="99">
        <f>EDATE(ProjectStartDate,G$2-1)</f>
        <v/>
      </c>
      <c r="H3" s="99">
        <f>EDATE(ProjectStartDate,H$2-1)</f>
        <v/>
      </c>
      <c r="I3" s="99">
        <f>EDATE(ProjectStartDate,I$2-1)</f>
        <v/>
      </c>
      <c r="J3" s="99">
        <f>EDATE(ProjectStartDate,J$2-1)</f>
        <v/>
      </c>
      <c r="K3" s="99">
        <f>EDATE(ProjectStartDate,K$2-1)</f>
        <v/>
      </c>
      <c r="L3" s="99">
        <f>EDATE(ProjectStartDate,L$2-1)</f>
        <v/>
      </c>
      <c r="M3" s="99">
        <f>EDATE(ProjectStartDate,M$2-1)</f>
        <v/>
      </c>
      <c r="N3" s="99">
        <f>EDATE(ProjectStartDate,N$2-1)</f>
        <v/>
      </c>
      <c r="O3" s="99">
        <f>EDATE(ProjectStartDate,O$2-1)</f>
        <v/>
      </c>
      <c r="P3" s="99">
        <f>EDATE(ProjectStartDate,P$2-1)</f>
        <v/>
      </c>
      <c r="Q3" s="99">
        <f>EDATE(ProjectStartDate,Q$2-1)</f>
        <v/>
      </c>
      <c r="R3" s="99">
        <f>EDATE(ProjectStartDate,R$2-1)</f>
        <v/>
      </c>
      <c r="S3" s="99">
        <f>EDATE(ProjectStartDate,S$2-1)</f>
        <v/>
      </c>
      <c r="T3" s="99">
        <f>EDATE(ProjectStartDate,T$2-1)</f>
        <v/>
      </c>
      <c r="U3" s="99">
        <f>EDATE(ProjectStartDate,U$2-1)</f>
        <v/>
      </c>
      <c r="V3" s="99">
        <f>EDATE(ProjectStartDate,V$2-1)</f>
        <v/>
      </c>
      <c r="W3" s="99">
        <f>EDATE(ProjectStartDate,W$2-1)</f>
        <v/>
      </c>
      <c r="X3" s="99">
        <f>EDATE(ProjectStartDate,X$2-1)</f>
        <v/>
      </c>
      <c r="Y3" s="99">
        <f>EDATE(ProjectStartDate,Y$2-1)</f>
        <v/>
      </c>
      <c r="Z3" s="99">
        <f>EDATE(ProjectStartDate,Z$2-1)</f>
        <v/>
      </c>
      <c r="AA3" s="99">
        <f>EDATE(ProjectStartDate,AA$2-1)</f>
        <v/>
      </c>
      <c r="AB3" s="99">
        <f>EDATE(ProjectStartDate,AB$2-1)</f>
        <v/>
      </c>
      <c r="AC3" s="99">
        <f>EDATE(ProjectStartDate,AC$2-1)</f>
        <v/>
      </c>
      <c r="AD3" s="99">
        <f>EDATE(ProjectStartDate,AD$2-1)</f>
        <v/>
      </c>
      <c r="AE3" s="99">
        <f>EDATE(ProjectStartDate,AE$2-1)</f>
        <v/>
      </c>
      <c r="AF3" s="99">
        <f>EDATE(ProjectStartDate,AF$2-1)</f>
        <v/>
      </c>
      <c r="AG3" s="99">
        <f>EDATE(ProjectStartDate,AG$2-1)</f>
        <v/>
      </c>
      <c r="AH3" s="99">
        <f>EDATE(ProjectStartDate,AH$2-1)</f>
        <v/>
      </c>
      <c r="AI3" s="99">
        <f>EDATE(ProjectStartDate,AI$2-1)</f>
        <v/>
      </c>
      <c r="AJ3" s="99">
        <f>EDATE(ProjectStartDate,AJ$2-1)</f>
        <v/>
      </c>
      <c r="AK3" s="99">
        <f>EDATE(ProjectStartDate,AK$2-1)</f>
        <v/>
      </c>
      <c r="AL3" s="99">
        <f>EDATE(ProjectStartDate,AL$2-1)</f>
        <v/>
      </c>
      <c r="AM3" s="99">
        <f>EDATE(ProjectStartDate,AM$2-1)</f>
        <v/>
      </c>
    </row>
    <row r="4">
      <c r="A4" s="100" t="inlineStr">
        <is>
          <t>Deliverables due</t>
        </is>
      </c>
      <c r="B4" s="101" t="n"/>
      <c r="C4" s="101" t="n"/>
      <c r="D4" s="102" t="inlineStr">
        <is>
          <t>D1.1</t>
        </is>
      </c>
      <c r="E4" s="102" t="inlineStr">
        <is>
          <t>D5.2</t>
        </is>
      </c>
      <c r="F4" s="101" t="n"/>
      <c r="G4" s="102" t="inlineStr">
        <is>
          <t>D1.2</t>
        </is>
      </c>
      <c r="H4" s="101" t="n"/>
      <c r="I4" s="102" t="inlineStr">
        <is>
          <t>D2.1</t>
        </is>
      </c>
      <c r="J4" s="101" t="n"/>
      <c r="K4" s="101" t="n"/>
      <c r="L4" s="101" t="n"/>
      <c r="M4" s="102" t="inlineStr">
        <is>
          <t>D2.2</t>
        </is>
      </c>
      <c r="N4" s="101" t="n"/>
      <c r="O4" s="102" t="inlineStr">
        <is>
          <t>D3.1</t>
        </is>
      </c>
      <c r="P4" s="101" t="n"/>
      <c r="Q4" s="101" t="n"/>
      <c r="R4" s="101" t="n"/>
      <c r="S4" s="102" t="inlineStr">
        <is>
          <t>D2.3</t>
        </is>
      </c>
      <c r="T4" s="101" t="n"/>
      <c r="U4" s="102" t="inlineStr">
        <is>
          <t>D3.2</t>
        </is>
      </c>
      <c r="V4" s="101" t="n"/>
      <c r="W4" s="101" t="n"/>
      <c r="X4" s="101" t="n"/>
      <c r="Y4" s="102" t="inlineStr">
        <is>
          <t>D4.1</t>
        </is>
      </c>
      <c r="Z4" s="101" t="n"/>
      <c r="AA4" s="101" t="n"/>
      <c r="AB4" s="101" t="n"/>
      <c r="AC4" s="101" t="n"/>
      <c r="AD4" s="101" t="n"/>
      <c r="AE4" s="102" t="inlineStr">
        <is>
          <t>D1.3</t>
        </is>
      </c>
      <c r="AF4" s="101" t="n"/>
      <c r="AG4" s="101" t="n"/>
      <c r="AH4" s="101" t="n"/>
      <c r="AI4" s="101" t="n"/>
      <c r="AJ4" s="101" t="n"/>
      <c r="AK4" s="102" t="inlineStr">
        <is>
          <t>D4.2</t>
        </is>
      </c>
      <c r="AL4" s="101" t="n"/>
      <c r="AM4" s="101" t="n"/>
    </row>
    <row r="5">
      <c r="A5" s="103" t="n"/>
      <c r="B5" s="104" t="n"/>
      <c r="C5" s="104" t="n"/>
      <c r="D5" s="105" t="inlineStr">
        <is>
          <t>D5.1</t>
        </is>
      </c>
      <c r="E5" s="104" t="n"/>
      <c r="F5" s="104" t="n"/>
      <c r="G5" s="104" t="n"/>
      <c r="H5" s="104" t="n"/>
      <c r="I5" s="104" t="n"/>
      <c r="J5" s="104" t="n"/>
      <c r="K5" s="104" t="n"/>
      <c r="L5" s="104" t="n"/>
      <c r="M5" s="104" t="n"/>
      <c r="N5" s="104" t="n"/>
      <c r="O5" s="104" t="n"/>
      <c r="P5" s="104" t="n"/>
      <c r="Q5" s="104" t="n"/>
      <c r="R5" s="104" t="n"/>
      <c r="S5" s="104" t="n"/>
      <c r="T5" s="104" t="n"/>
      <c r="U5" s="104" t="n"/>
      <c r="V5" s="104" t="n"/>
      <c r="W5" s="104" t="n"/>
      <c r="X5" s="104" t="n"/>
      <c r="Y5" s="105" t="inlineStr">
        <is>
          <t>D5.3</t>
        </is>
      </c>
      <c r="Z5" s="104" t="n"/>
      <c r="AA5" s="104" t="n"/>
      <c r="AB5" s="104" t="n"/>
      <c r="AC5" s="104" t="n"/>
      <c r="AD5" s="104" t="n"/>
      <c r="AE5" s="105" t="inlineStr">
        <is>
          <t>D3.3</t>
        </is>
      </c>
      <c r="AF5" s="104" t="n"/>
      <c r="AG5" s="104" t="n"/>
      <c r="AH5" s="104" t="n"/>
      <c r="AI5" s="104" t="n"/>
      <c r="AJ5" s="104" t="n"/>
      <c r="AK5" s="105" t="inlineStr">
        <is>
          <t>D5.4</t>
        </is>
      </c>
      <c r="AL5" s="104" t="n"/>
      <c r="AM5" s="104" t="n"/>
    </row>
    <row r="6">
      <c r="A6" s="106" t="inlineStr">
        <is>
          <t>Milestones</t>
        </is>
      </c>
      <c r="B6" s="107" t="inlineStr">
        <is>
          <t>MS1</t>
        </is>
      </c>
      <c r="C6" s="104" t="n"/>
      <c r="D6" s="104" t="n"/>
      <c r="E6" s="104" t="n"/>
      <c r="F6" s="104" t="n"/>
      <c r="G6" s="104" t="n"/>
      <c r="H6" s="104" t="n"/>
      <c r="I6" s="107" t="inlineStr">
        <is>
          <t>MS2</t>
        </is>
      </c>
      <c r="J6" s="104" t="n"/>
      <c r="K6" s="104" t="n"/>
      <c r="L6" s="104" t="n"/>
      <c r="M6" s="104" t="n"/>
      <c r="N6" s="104" t="n"/>
      <c r="O6" s="107" t="inlineStr">
        <is>
          <t>MS3</t>
        </is>
      </c>
      <c r="P6" s="104" t="n"/>
      <c r="Q6" s="104" t="n"/>
      <c r="R6" s="104" t="n"/>
      <c r="S6" s="107" t="inlineStr">
        <is>
          <t>MS4</t>
        </is>
      </c>
      <c r="T6" s="104" t="n"/>
      <c r="U6" s="104" t="n"/>
      <c r="V6" s="104" t="n"/>
      <c r="W6" s="104" t="n"/>
      <c r="X6" s="104" t="n"/>
      <c r="Y6" s="104" t="n"/>
      <c r="Z6" s="104" t="n"/>
      <c r="AA6" s="104" t="n"/>
      <c r="AB6" s="104" t="n"/>
      <c r="AC6" s="104" t="n"/>
      <c r="AD6" s="104" t="n"/>
      <c r="AE6" s="107" t="inlineStr">
        <is>
          <t>MS5</t>
        </is>
      </c>
      <c r="AF6" s="104" t="n"/>
      <c r="AG6" s="104" t="n"/>
      <c r="AH6" s="104" t="n"/>
      <c r="AI6" s="104" t="n"/>
      <c r="AJ6" s="104" t="n"/>
      <c r="AK6" s="107" t="inlineStr">
        <is>
          <t>MS6</t>
        </is>
      </c>
      <c r="AL6" s="104" t="n"/>
      <c r="AM6" s="104" t="n"/>
    </row>
    <row r="7" ht="32.7" customHeight="1">
      <c r="A7" s="106" t="inlineStr">
        <is>
          <t>General Assembly</t>
        </is>
      </c>
      <c r="B7" s="108" t="inlineStr">
        <is>
          <t>Kick-off meeting</t>
        </is>
      </c>
      <c r="C7" s="109" t="n"/>
      <c r="D7" s="109" t="n"/>
      <c r="E7" s="109" t="n"/>
      <c r="F7" s="109" t="n"/>
      <c r="G7" s="109" t="n"/>
      <c r="H7" s="109" t="n"/>
      <c r="I7" s="109" t="n"/>
      <c r="J7" s="109" t="n"/>
      <c r="K7" s="108" t="inlineStr">
        <is>
          <t>General assembly</t>
        </is>
      </c>
      <c r="L7" s="109" t="n"/>
      <c r="M7" s="109" t="n"/>
      <c r="N7" s="109" t="n"/>
      <c r="O7" s="109" t="n"/>
      <c r="P7" s="109" t="n"/>
      <c r="Q7" s="109" t="n"/>
      <c r="R7" s="109" t="n"/>
      <c r="S7" s="108" t="inlineStr">
        <is>
          <t>General assembly</t>
        </is>
      </c>
      <c r="T7" s="109" t="n"/>
      <c r="U7" s="109" t="n"/>
      <c r="V7" s="109" t="n"/>
      <c r="W7" s="109" t="n"/>
      <c r="X7" s="109" t="n"/>
      <c r="Y7" s="109" t="n"/>
      <c r="Z7" s="109" t="n"/>
      <c r="AA7" s="109" t="n"/>
      <c r="AB7" s="109" t="n"/>
      <c r="AC7" s="109" t="n"/>
      <c r="AD7" s="109" t="n"/>
      <c r="AE7" s="108" t="inlineStr">
        <is>
          <t>General assembly</t>
        </is>
      </c>
      <c r="AF7" s="109" t="n"/>
      <c r="AG7" s="109" t="n"/>
      <c r="AH7" s="109" t="n"/>
      <c r="AI7" s="109" t="n"/>
      <c r="AJ7" s="109" t="n"/>
      <c r="AK7" s="109" t="n"/>
      <c r="AL7" s="109" t="n"/>
      <c r="AM7" s="109" t="n"/>
    </row>
    <row r="8" ht="32.7" customHeight="1">
      <c r="A8" s="106" t="inlineStr">
        <is>
          <t>Steering Committee</t>
        </is>
      </c>
      <c r="B8" s="109" t="n"/>
      <c r="C8" s="109" t="n"/>
      <c r="D8" s="109" t="n"/>
      <c r="E8" s="109" t="n"/>
      <c r="F8" s="109" t="n"/>
      <c r="G8" s="109" t="n"/>
      <c r="H8" s="108" t="inlineStr">
        <is>
          <t>Steering committee</t>
        </is>
      </c>
      <c r="I8" s="109" t="n"/>
      <c r="J8" s="109" t="n"/>
      <c r="K8" s="109" t="n"/>
      <c r="L8" s="109" t="n"/>
      <c r="M8" s="109" t="n"/>
      <c r="N8" s="108" t="inlineStr">
        <is>
          <t>Steering committee</t>
        </is>
      </c>
      <c r="O8" s="109" t="n"/>
      <c r="P8" s="109" t="n"/>
      <c r="Q8" s="109" t="n"/>
      <c r="R8" s="109" t="n"/>
      <c r="S8" s="109" t="n"/>
      <c r="T8" s="109" t="n"/>
      <c r="U8" s="109" t="n"/>
      <c r="V8" s="109" t="n"/>
      <c r="W8" s="109" t="n"/>
      <c r="X8" s="109" t="n"/>
      <c r="Y8" s="109" t="n"/>
      <c r="Z8" s="109" t="n"/>
      <c r="AA8" s="109" t="n"/>
      <c r="AB8" s="109" t="n"/>
      <c r="AC8" s="109" t="n"/>
      <c r="AD8" s="109" t="n"/>
      <c r="AE8" s="109" t="n"/>
      <c r="AF8" s="109" t="n"/>
      <c r="AG8" s="109" t="n"/>
      <c r="AH8" s="109" t="n"/>
      <c r="AI8" s="109" t="n"/>
      <c r="AJ8" s="109" t="n"/>
      <c r="AK8" s="109" t="n"/>
      <c r="AL8" s="109" t="n"/>
      <c r="AM8" s="109" t="n"/>
    </row>
    <row r="9" ht="32.7" customHeight="1">
      <c r="A9" s="106" t="inlineStr">
        <is>
          <t>Events</t>
        </is>
      </c>
      <c r="B9" s="109" t="n"/>
      <c r="C9" s="109" t="n"/>
      <c r="D9" s="109" t="n"/>
      <c r="E9" s="109" t="n"/>
      <c r="F9" s="109" t="n"/>
      <c r="G9" s="109" t="n"/>
      <c r="H9" s="109" t="n"/>
      <c r="I9" s="109" t="n"/>
      <c r="J9" s="109" t="n"/>
      <c r="K9" s="109" t="n"/>
      <c r="L9" s="109" t="n"/>
      <c r="M9" s="109" t="n"/>
      <c r="N9" s="109" t="n"/>
      <c r="O9" s="109" t="n"/>
      <c r="P9" s="109" t="n"/>
      <c r="Q9" s="109" t="n"/>
      <c r="R9" s="109" t="n"/>
      <c r="S9" s="109" t="n"/>
      <c r="T9" s="109" t="n"/>
      <c r="U9" s="109" t="n"/>
      <c r="V9" s="108" t="inlineStr">
        <is>
          <t>Farmer field day</t>
        </is>
      </c>
      <c r="W9" s="109" t="n"/>
      <c r="X9" s="109" t="n"/>
      <c r="Y9" s="109" t="n"/>
      <c r="Z9" s="109" t="n"/>
      <c r="AA9" s="109" t="n"/>
      <c r="AB9" s="109" t="n"/>
      <c r="AC9" s="109" t="n"/>
      <c r="AD9" s="109" t="n"/>
      <c r="AE9" s="109" t="n"/>
      <c r="AF9" s="109" t="n"/>
      <c r="AG9" s="109" t="n"/>
      <c r="AH9" s="109" t="n"/>
      <c r="AI9" s="109" t="n"/>
      <c r="AJ9" s="109" t="n"/>
      <c r="AK9" s="108" t="inlineStr">
        <is>
          <t>Final event</t>
        </is>
      </c>
      <c r="AL9" s="109" t="n"/>
      <c r="AM9" s="109" t="n"/>
    </row>
    <row r="10">
      <c r="A10" s="106" t="inlineStr">
        <is>
          <t>Reporting</t>
        </is>
      </c>
      <c r="B10" s="104" t="n"/>
      <c r="C10" s="104" t="n"/>
      <c r="D10" s="104" t="n"/>
      <c r="E10" s="104" t="n"/>
      <c r="F10" s="104" t="n"/>
      <c r="G10" s="104" t="n"/>
      <c r="H10" s="104" t="n"/>
      <c r="I10" s="104" t="n"/>
      <c r="J10" s="104" t="n"/>
      <c r="K10" s="104" t="n"/>
      <c r="L10" s="104" t="n"/>
      <c r="M10" s="104" t="n"/>
      <c r="N10" s="104" t="n"/>
      <c r="O10" s="104" t="n"/>
      <c r="P10" s="104" t="n"/>
      <c r="Q10" s="104" t="n"/>
      <c r="R10" s="104" t="n"/>
      <c r="S10" s="110" t="inlineStr">
        <is>
          <t>RP1 ends</t>
        </is>
      </c>
      <c r="T10" s="104" t="n"/>
      <c r="U10" s="110" t="inlineStr">
        <is>
          <t>RP1 report due</t>
        </is>
      </c>
      <c r="V10" s="104" t="n"/>
      <c r="W10" s="104" t="n"/>
      <c r="X10" s="104" t="n"/>
      <c r="Y10" s="104" t="n"/>
      <c r="Z10" s="104" t="n"/>
      <c r="AA10" s="104" t="n"/>
      <c r="AB10" s="104" t="n"/>
      <c r="AC10" s="104" t="n"/>
      <c r="AD10" s="104" t="n"/>
      <c r="AE10" s="104" t="n"/>
      <c r="AF10" s="104" t="n"/>
      <c r="AG10" s="104" t="n"/>
      <c r="AH10" s="104" t="n"/>
      <c r="AI10" s="104" t="n"/>
      <c r="AJ10" s="104" t="n"/>
      <c r="AK10" s="110" t="inlineStr">
        <is>
          <t>RP2 ends</t>
        </is>
      </c>
      <c r="AL10" s="104" t="n"/>
      <c r="AM10" s="110" t="inlineStr">
        <is>
          <t>RP2 report due</t>
        </is>
      </c>
    </row>
  </sheetData>
  <mergeCells count="5">
    <mergeCell ref="Z1:AK1"/>
    <mergeCell ref="A4:A5"/>
    <mergeCell ref="AL1:AM1"/>
    <mergeCell ref="B1:M1"/>
    <mergeCell ref="N1:Y1"/>
  </mergeCells>
  <conditionalFormatting sqref="B2:AM3">
    <cfRule type="expression" priority="1" dxfId="1">
      <formula>B$2=CurrentMonth</formula>
    </cfRule>
  </conditionalFormatting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tabColor rgb="004472C4"/>
    <outlinePr summaryBelow="1" summaryRight="1"/>
    <pageSetUpPr fitToPage="1"/>
  </sheetPr>
  <dimension ref="B1:M25"/>
  <sheetViews>
    <sheetView tabSelected="0" zoomScale="110"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9" customWidth="1" min="2" max="2"/>
    <col width="16" customWidth="1" min="3" max="3"/>
    <col width="60" customWidth="1" min="4" max="4"/>
    <col width="14" customWidth="1" min="5" max="5"/>
    <col width="11" customWidth="1" min="6" max="6"/>
    <col width="17" customWidth="1" min="7" max="7"/>
    <col width="11" customWidth="1" min="8" max="8"/>
    <col width="14" customWidth="1" min="9" max="9"/>
    <col width="20" customWidth="1" min="10" max="10"/>
    <col width="16" customWidth="1" min="11" max="11"/>
    <col width="17" customWidth="1" min="12" max="12"/>
    <col width="45" customWidth="1" min="13" max="13"/>
  </cols>
  <sheetData>
    <row r="1" ht="22" customHeight="1">
      <c r="B1" s="111" t="inlineStr">
        <is>
          <t>WP</t>
        </is>
      </c>
      <c r="C1" s="111" t="inlineStr">
        <is>
          <t>DELIVERABLE</t>
        </is>
      </c>
      <c r="D1" s="111" t="inlineStr">
        <is>
          <t>NAME</t>
        </is>
      </c>
      <c r="E1" s="111" t="inlineStr">
        <is>
          <t>PARTNER</t>
        </is>
      </c>
      <c r="F1" s="111" t="inlineStr">
        <is>
          <t>TYPE</t>
        </is>
      </c>
      <c r="G1" s="111" t="inlineStr">
        <is>
          <t>DISSEMINATION</t>
        </is>
      </c>
      <c r="H1" s="111" t="inlineStr">
        <is>
          <t>MONTH</t>
        </is>
      </c>
      <c r="I1" s="111" t="inlineStr">
        <is>
          <t>DUE DATE</t>
        </is>
      </c>
      <c r="J1" s="111" t="inlineStr">
        <is>
          <t>STATUS</t>
        </is>
      </c>
      <c r="K1" s="111" t="inlineStr">
        <is>
          <t>EC STATUS</t>
        </is>
      </c>
      <c r="L1" s="111" t="inlineStr">
        <is>
          <t>SUBMITTED ON</t>
        </is>
      </c>
      <c r="M1" s="111" t="inlineStr">
        <is>
          <t>COMMENTS</t>
        </is>
      </c>
    </row>
    <row r="2" ht="17.85" customHeight="1">
      <c r="B2" s="22" t="inlineStr">
        <is>
          <t>WP1</t>
        </is>
      </c>
      <c r="C2" s="22" t="inlineStr">
        <is>
          <t>D1.1</t>
        </is>
      </c>
      <c r="D2" s="112" t="inlineStr">
        <is>
          <t>Project handbook</t>
        </is>
      </c>
      <c r="E2" s="112" t="inlineStr">
        <is>
          <t>UCN</t>
        </is>
      </c>
      <c r="F2" s="112" t="inlineStr">
        <is>
          <t>R</t>
        </is>
      </c>
      <c r="G2" s="22" t="inlineStr">
        <is>
          <t>SEN</t>
        </is>
      </c>
      <c r="H2" s="21" t="n">
        <v>3</v>
      </c>
      <c r="I2" s="113">
        <f>IF(H2="","",EOMONTH(ProjectStartDate,H2-1))</f>
        <v/>
      </c>
      <c r="J2" s="22" t="n"/>
      <c r="K2" s="22" t="n"/>
      <c r="L2" s="113" t="n"/>
      <c r="M2" s="112" t="n"/>
    </row>
    <row r="3" ht="17.85" customHeight="1">
      <c r="B3" s="114" t="inlineStr">
        <is>
          <t>WP5</t>
        </is>
      </c>
      <c r="C3" s="114" t="inlineStr">
        <is>
          <t>D5.1</t>
        </is>
      </c>
      <c r="D3" s="115" t="inlineStr">
        <is>
          <t>Communication and dissemination plan</t>
        </is>
      </c>
      <c r="E3" s="115" t="inlineStr">
        <is>
          <t>GREENCOM</t>
        </is>
      </c>
      <c r="F3" s="115" t="inlineStr">
        <is>
          <t>R</t>
        </is>
      </c>
      <c r="G3" s="114" t="inlineStr">
        <is>
          <t>PU</t>
        </is>
      </c>
      <c r="H3" s="116" t="n">
        <v>3</v>
      </c>
      <c r="I3" s="117">
        <f>IF(H3="","",EOMONTH(ProjectStartDate,H3-1))</f>
        <v/>
      </c>
      <c r="J3" s="114" t="n"/>
      <c r="K3" s="114" t="n"/>
      <c r="L3" s="117" t="n"/>
      <c r="M3" s="115" t="n"/>
    </row>
    <row r="4" ht="17.85" customHeight="1">
      <c r="B4" s="22" t="inlineStr">
        <is>
          <t>WP5</t>
        </is>
      </c>
      <c r="C4" s="22" t="inlineStr">
        <is>
          <t>D5.2</t>
        </is>
      </c>
      <c r="D4" s="112" t="inlineStr">
        <is>
          <t>Project website and visual identity</t>
        </is>
      </c>
      <c r="E4" s="112" t="inlineStr">
        <is>
          <t>GREENCOM</t>
        </is>
      </c>
      <c r="F4" s="112" t="inlineStr">
        <is>
          <t>DEC</t>
        </is>
      </c>
      <c r="G4" s="22" t="inlineStr">
        <is>
          <t>PU</t>
        </is>
      </c>
      <c r="H4" s="21" t="n">
        <v>4</v>
      </c>
      <c r="I4" s="113">
        <f>IF(H4="","",EOMONTH(ProjectStartDate,H4-1))</f>
        <v/>
      </c>
      <c r="J4" s="22" t="n"/>
      <c r="K4" s="22" t="n"/>
      <c r="L4" s="113" t="n"/>
      <c r="M4" s="112" t="n"/>
    </row>
    <row r="5" ht="17.85" customHeight="1">
      <c r="B5" s="114" t="inlineStr">
        <is>
          <t>WP1</t>
        </is>
      </c>
      <c r="C5" s="114" t="inlineStr">
        <is>
          <t>D1.2</t>
        </is>
      </c>
      <c r="D5" s="115" t="inlineStr">
        <is>
          <t>Data management plan</t>
        </is>
      </c>
      <c r="E5" s="115" t="inlineStr">
        <is>
          <t>UCN</t>
        </is>
      </c>
      <c r="F5" s="115" t="inlineStr">
        <is>
          <t>DMP</t>
        </is>
      </c>
      <c r="G5" s="114" t="inlineStr">
        <is>
          <t>PU</t>
        </is>
      </c>
      <c r="H5" s="116" t="n">
        <v>6</v>
      </c>
      <c r="I5" s="117">
        <f>IF(H5="","",EOMONTH(ProjectStartDate,H5-1))</f>
        <v/>
      </c>
      <c r="J5" s="114" t="n"/>
      <c r="K5" s="114" t="n"/>
      <c r="L5" s="117" t="n"/>
      <c r="M5" s="115" t="n"/>
    </row>
    <row r="6" ht="17.85" customHeight="1">
      <c r="B6" s="22" t="inlineStr">
        <is>
          <t>WP2</t>
        </is>
      </c>
      <c r="C6" s="22" t="inlineStr">
        <is>
          <t>D2.1</t>
        </is>
      </c>
      <c r="D6" s="112" t="inlineStr">
        <is>
          <t>Stakeholder requirements report</t>
        </is>
      </c>
      <c r="E6" s="112" t="inlineStr">
        <is>
          <t>AGROLAB</t>
        </is>
      </c>
      <c r="F6" s="112" t="inlineStr">
        <is>
          <t>R</t>
        </is>
      </c>
      <c r="G6" s="22" t="inlineStr">
        <is>
          <t>PU</t>
        </is>
      </c>
      <c r="H6" s="21" t="n">
        <v>8</v>
      </c>
      <c r="I6" s="113">
        <f>IF(H6="","",EOMONTH(ProjectStartDate,H6-1))</f>
        <v/>
      </c>
      <c r="J6" s="22" t="n"/>
      <c r="K6" s="22" t="n"/>
      <c r="L6" s="113" t="n"/>
      <c r="M6" s="112" t="n"/>
    </row>
    <row r="7" ht="17.85" customHeight="1">
      <c r="B7" s="114" t="inlineStr">
        <is>
          <t>WP2</t>
        </is>
      </c>
      <c r="C7" s="114" t="inlineStr">
        <is>
          <t>D2.2</t>
        </is>
      </c>
      <c r="D7" s="115" t="inlineStr">
        <is>
          <t>Pilot site baseline assessment</t>
        </is>
      </c>
      <c r="E7" s="115" t="inlineStr">
        <is>
          <t>AGROLAB</t>
        </is>
      </c>
      <c r="F7" s="115" t="inlineStr">
        <is>
          <t>R</t>
        </is>
      </c>
      <c r="G7" s="114" t="inlineStr">
        <is>
          <t>SEN</t>
        </is>
      </c>
      <c r="H7" s="116" t="n">
        <v>12</v>
      </c>
      <c r="I7" s="117">
        <f>IF(H7="","",EOMONTH(ProjectStartDate,H7-1))</f>
        <v/>
      </c>
      <c r="J7" s="114" t="n"/>
      <c r="K7" s="114" t="n"/>
      <c r="L7" s="117" t="n"/>
      <c r="M7" s="115" t="n"/>
    </row>
    <row r="8" ht="17.85" customHeight="1">
      <c r="B8" s="22" t="inlineStr">
        <is>
          <t>WP3</t>
        </is>
      </c>
      <c r="C8" s="22" t="inlineStr">
        <is>
          <t>D3.1</t>
        </is>
      </c>
      <c r="D8" s="112" t="inlineStr">
        <is>
          <t>Sensor network prototype</t>
        </is>
      </c>
      <c r="E8" s="112" t="inlineStr">
        <is>
          <t>DATAWISE</t>
        </is>
      </c>
      <c r="F8" s="112" t="inlineStr">
        <is>
          <t>DEM</t>
        </is>
      </c>
      <c r="G8" s="22" t="inlineStr">
        <is>
          <t>PU</t>
        </is>
      </c>
      <c r="H8" s="21" t="n">
        <v>14</v>
      </c>
      <c r="I8" s="113">
        <f>IF(H8="","",EOMONTH(ProjectStartDate,H8-1))</f>
        <v/>
      </c>
      <c r="J8" s="22" t="n"/>
      <c r="K8" s="22" t="n"/>
      <c r="L8" s="113" t="n"/>
      <c r="M8" s="112" t="n"/>
    </row>
    <row r="9" ht="17.85" customHeight="1">
      <c r="B9" s="114" t="inlineStr">
        <is>
          <t>WP2</t>
        </is>
      </c>
      <c r="C9" s="114" t="inlineStr">
        <is>
          <t>D2.3</t>
        </is>
      </c>
      <c r="D9" s="115" t="inlineStr">
        <is>
          <t>Pilot protocols</t>
        </is>
      </c>
      <c r="E9" s="115" t="inlineStr">
        <is>
          <t>HYDRA</t>
        </is>
      </c>
      <c r="F9" s="115" t="inlineStr">
        <is>
          <t>R</t>
        </is>
      </c>
      <c r="G9" s="114" t="inlineStr">
        <is>
          <t>PU</t>
        </is>
      </c>
      <c r="H9" s="116" t="n">
        <v>18</v>
      </c>
      <c r="I9" s="117">
        <f>IF(H9="","",EOMONTH(ProjectStartDate,H9-1))</f>
        <v/>
      </c>
      <c r="J9" s="114" t="n"/>
      <c r="K9" s="114" t="n"/>
      <c r="L9" s="117" t="n"/>
      <c r="M9" s="115" t="n"/>
    </row>
    <row r="10" ht="17.85" customHeight="1">
      <c r="B10" s="22" t="inlineStr">
        <is>
          <t>WP3</t>
        </is>
      </c>
      <c r="C10" s="22" t="inlineStr">
        <is>
          <t>D3.2</t>
        </is>
      </c>
      <c r="D10" s="112" t="inlineStr">
        <is>
          <t>Decision-support platform v1</t>
        </is>
      </c>
      <c r="E10" s="112" t="inlineStr">
        <is>
          <t>DATAWISE</t>
        </is>
      </c>
      <c r="F10" s="112" t="inlineStr">
        <is>
          <t>OTHER</t>
        </is>
      </c>
      <c r="G10" s="22" t="inlineStr">
        <is>
          <t>PU</t>
        </is>
      </c>
      <c r="H10" s="21" t="n">
        <v>20</v>
      </c>
      <c r="I10" s="113">
        <f>IF(H10="","",EOMONTH(ProjectStartDate,H10-1))</f>
        <v/>
      </c>
      <c r="J10" s="22" t="n"/>
      <c r="K10" s="22" t="n"/>
      <c r="L10" s="113" t="n"/>
      <c r="M10" s="112" t="n"/>
    </row>
    <row r="11" ht="17.85" customHeight="1">
      <c r="B11" s="114" t="inlineStr">
        <is>
          <t>WP4</t>
        </is>
      </c>
      <c r="C11" s="114" t="inlineStr">
        <is>
          <t>D4.1</t>
        </is>
      </c>
      <c r="D11" s="115" t="inlineStr">
        <is>
          <t>Pilot deployment report</t>
        </is>
      </c>
      <c r="E11" s="115" t="inlineStr">
        <is>
          <t>HYDRA</t>
        </is>
      </c>
      <c r="F11" s="115" t="inlineStr">
        <is>
          <t>R</t>
        </is>
      </c>
      <c r="G11" s="114" t="inlineStr">
        <is>
          <t>PU</t>
        </is>
      </c>
      <c r="H11" s="116" t="n">
        <v>24</v>
      </c>
      <c r="I11" s="117">
        <f>IF(H11="","",EOMONTH(ProjectStartDate,H11-1))</f>
        <v/>
      </c>
      <c r="J11" s="114" t="n"/>
      <c r="K11" s="114" t="n"/>
      <c r="L11" s="117" t="n"/>
      <c r="M11" s="115" t="n"/>
    </row>
    <row r="12" ht="17.85" customHeight="1">
      <c r="B12" s="22" t="inlineStr">
        <is>
          <t>WP5</t>
        </is>
      </c>
      <c r="C12" s="22" t="inlineStr">
        <is>
          <t>D5.3</t>
        </is>
      </c>
      <c r="D12" s="112" t="inlineStr">
        <is>
          <t>Training materials for farmers</t>
        </is>
      </c>
      <c r="E12" s="112" t="inlineStr">
        <is>
          <t>EUFARM</t>
        </is>
      </c>
      <c r="F12" s="112" t="inlineStr">
        <is>
          <t>R</t>
        </is>
      </c>
      <c r="G12" s="22" t="inlineStr">
        <is>
          <t>PU</t>
        </is>
      </c>
      <c r="H12" s="21" t="n">
        <v>24</v>
      </c>
      <c r="I12" s="113">
        <f>IF(H12="","",EOMONTH(ProjectStartDate,H12-1))</f>
        <v/>
      </c>
      <c r="J12" s="22" t="n"/>
      <c r="K12" s="22" t="n"/>
      <c r="L12" s="113" t="n"/>
      <c r="M12" s="112" t="n"/>
    </row>
    <row r="13" ht="17.85" customHeight="1">
      <c r="B13" s="114" t="inlineStr">
        <is>
          <t>WP1</t>
        </is>
      </c>
      <c r="C13" s="114" t="inlineStr">
        <is>
          <t>D1.3</t>
        </is>
      </c>
      <c r="D13" s="115" t="inlineStr">
        <is>
          <t>Updated data management plan</t>
        </is>
      </c>
      <c r="E13" s="115" t="inlineStr">
        <is>
          <t>UCN</t>
        </is>
      </c>
      <c r="F13" s="115" t="inlineStr">
        <is>
          <t>DMP</t>
        </is>
      </c>
      <c r="G13" s="114" t="inlineStr">
        <is>
          <t>PU</t>
        </is>
      </c>
      <c r="H13" s="116" t="n">
        <v>30</v>
      </c>
      <c r="I13" s="117">
        <f>IF(H13="","",EOMONTH(ProjectStartDate,H13-1))</f>
        <v/>
      </c>
      <c r="J13" s="114" t="n"/>
      <c r="K13" s="114" t="n"/>
      <c r="L13" s="117" t="n"/>
      <c r="M13" s="115" t="n"/>
    </row>
    <row r="14" ht="17.85" customHeight="1">
      <c r="B14" s="22" t="inlineStr">
        <is>
          <t>WP3</t>
        </is>
      </c>
      <c r="C14" s="22" t="inlineStr">
        <is>
          <t>D3.3</t>
        </is>
      </c>
      <c r="D14" s="112" t="inlineStr">
        <is>
          <t>Decision-support platform final release</t>
        </is>
      </c>
      <c r="E14" s="112" t="inlineStr">
        <is>
          <t>DATAWISE</t>
        </is>
      </c>
      <c r="F14" s="112" t="inlineStr">
        <is>
          <t>OTHER</t>
        </is>
      </c>
      <c r="G14" s="22" t="inlineStr">
        <is>
          <t>PU</t>
        </is>
      </c>
      <c r="H14" s="21" t="n">
        <v>30</v>
      </c>
      <c r="I14" s="113">
        <f>IF(H14="","",EOMONTH(ProjectStartDate,H14-1))</f>
        <v/>
      </c>
      <c r="J14" s="22" t="n"/>
      <c r="K14" s="22" t="n"/>
      <c r="L14" s="113" t="n"/>
      <c r="M14" s="112" t="n"/>
    </row>
    <row r="15" ht="17.85" customHeight="1">
      <c r="B15" s="114" t="inlineStr">
        <is>
          <t>WP4</t>
        </is>
      </c>
      <c r="C15" s="114" t="inlineStr">
        <is>
          <t>D4.2</t>
        </is>
      </c>
      <c r="D15" s="115" t="inlineStr">
        <is>
          <t>Impact assessment report</t>
        </is>
      </c>
      <c r="E15" s="115" t="inlineStr">
        <is>
          <t>HYDRA</t>
        </is>
      </c>
      <c r="F15" s="115" t="inlineStr">
        <is>
          <t>R</t>
        </is>
      </c>
      <c r="G15" s="114" t="inlineStr">
        <is>
          <t>PU</t>
        </is>
      </c>
      <c r="H15" s="116" t="n">
        <v>36</v>
      </c>
      <c r="I15" s="117">
        <f>IF(H15="","",EOMONTH(ProjectStartDate,H15-1))</f>
        <v/>
      </c>
      <c r="J15" s="114" t="n"/>
      <c r="K15" s="114" t="n"/>
      <c r="L15" s="117" t="n"/>
      <c r="M15" s="115" t="n"/>
    </row>
    <row r="16" ht="17.85" customHeight="1">
      <c r="B16" s="22" t="inlineStr">
        <is>
          <t>WP5</t>
        </is>
      </c>
      <c r="C16" s="22" t="inlineStr">
        <is>
          <t>D5.4</t>
        </is>
      </c>
      <c r="D16" s="112" t="inlineStr">
        <is>
          <t>Exploitation and business plan</t>
        </is>
      </c>
      <c r="E16" s="112" t="inlineStr">
        <is>
          <t>UCN</t>
        </is>
      </c>
      <c r="F16" s="112" t="inlineStr">
        <is>
          <t>R</t>
        </is>
      </c>
      <c r="G16" s="22" t="inlineStr">
        <is>
          <t>SEN</t>
        </is>
      </c>
      <c r="H16" s="21" t="n">
        <v>36</v>
      </c>
      <c r="I16" s="113">
        <f>IF(H16="","",EOMONTH(ProjectStartDate,H16-1))</f>
        <v/>
      </c>
      <c r="J16" s="22" t="n"/>
      <c r="K16" s="22" t="n"/>
      <c r="L16" s="113" t="n"/>
      <c r="M16" s="112" t="n"/>
    </row>
    <row r="19" ht="22" customHeight="1">
      <c r="B19" s="111" t="inlineStr">
        <is>
          <t>WP</t>
        </is>
      </c>
      <c r="C19" s="111" t="inlineStr">
        <is>
          <t>MILESTONE</t>
        </is>
      </c>
      <c r="D19" s="111" t="inlineStr">
        <is>
          <t>NAME</t>
        </is>
      </c>
      <c r="E19" s="111" t="inlineStr">
        <is>
          <t>LEADER</t>
        </is>
      </c>
      <c r="F19" s="111" t="inlineStr">
        <is>
          <t>MEANS OF VERIFICATION</t>
        </is>
      </c>
      <c r="G19" s="7" t="n"/>
      <c r="H19" s="111" t="inlineStr">
        <is>
          <t>MONTH</t>
        </is>
      </c>
      <c r="I19" s="111" t="inlineStr">
        <is>
          <t>DUE DATE</t>
        </is>
      </c>
      <c r="J19" s="111" t="inlineStr">
        <is>
          <t>STATUS</t>
        </is>
      </c>
      <c r="K19" s="111" t="inlineStr">
        <is>
          <t>EC STATUS</t>
        </is>
      </c>
      <c r="L19" s="111" t="inlineStr">
        <is>
          <t>ACHIEVED ON</t>
        </is>
      </c>
      <c r="M19" s="111" t="inlineStr">
        <is>
          <t>COMMENTS</t>
        </is>
      </c>
    </row>
    <row r="20" ht="17.85" customHeight="1">
      <c r="B20" s="22" t="inlineStr">
        <is>
          <t>WP1</t>
        </is>
      </c>
      <c r="C20" s="22" t="inlineStr">
        <is>
          <t>MS1</t>
        </is>
      </c>
      <c r="D20" s="112" t="inlineStr">
        <is>
          <t>Kick-off meeting held</t>
        </is>
      </c>
      <c r="E20" s="112" t="inlineStr">
        <is>
          <t>UCN</t>
        </is>
      </c>
      <c r="F20" s="112" t="inlineStr">
        <is>
          <t>Meeting minutes</t>
        </is>
      </c>
      <c r="G20" s="7" t="n"/>
      <c r="H20" s="21" t="n">
        <v>1</v>
      </c>
      <c r="I20" s="113">
        <f>IF(H20="","",EOMONTH(ProjectStartDate,H20-1))</f>
        <v/>
      </c>
      <c r="J20" s="22" t="n"/>
      <c r="K20" s="22" t="n"/>
      <c r="L20" s="113" t="n"/>
      <c r="M20" s="112" t="n"/>
    </row>
    <row r="21" ht="17.85" customHeight="1">
      <c r="B21" s="114" t="inlineStr">
        <is>
          <t>WP2</t>
        </is>
      </c>
      <c r="C21" s="114" t="inlineStr">
        <is>
          <t>MS2</t>
        </is>
      </c>
      <c r="D21" s="115" t="inlineStr">
        <is>
          <t>User requirements agreed</t>
        </is>
      </c>
      <c r="E21" s="115" t="inlineStr">
        <is>
          <t>AGROLAB</t>
        </is>
      </c>
      <c r="F21" s="115" t="inlineStr">
        <is>
          <t>D2.1 submitted</t>
        </is>
      </c>
      <c r="G21" s="7" t="n"/>
      <c r="H21" s="116" t="n">
        <v>8</v>
      </c>
      <c r="I21" s="117">
        <f>IF(H21="","",EOMONTH(ProjectStartDate,H21-1))</f>
        <v/>
      </c>
      <c r="J21" s="114" t="n"/>
      <c r="K21" s="114" t="n"/>
      <c r="L21" s="117" t="n"/>
      <c r="M21" s="115" t="n"/>
    </row>
    <row r="22" ht="17.85" customHeight="1">
      <c r="B22" s="22" t="inlineStr">
        <is>
          <t>WP3</t>
        </is>
      </c>
      <c r="C22" s="22" t="inlineStr">
        <is>
          <t>MS3</t>
        </is>
      </c>
      <c r="D22" s="112" t="inlineStr">
        <is>
          <t>Sensor prototype validated in the lab</t>
        </is>
      </c>
      <c r="E22" s="112" t="inlineStr">
        <is>
          <t>DATAWISE</t>
        </is>
      </c>
      <c r="F22" s="112" t="inlineStr">
        <is>
          <t>Validation report</t>
        </is>
      </c>
      <c r="G22" s="7" t="n"/>
      <c r="H22" s="21" t="n">
        <v>14</v>
      </c>
      <c r="I22" s="113">
        <f>IF(H22="","",EOMONTH(ProjectStartDate,H22-1))</f>
        <v/>
      </c>
      <c r="J22" s="22" t="n"/>
      <c r="K22" s="22" t="n"/>
      <c r="L22" s="113" t="n"/>
      <c r="M22" s="112" t="n"/>
    </row>
    <row r="23" ht="17.85" customHeight="1">
      <c r="B23" s="114" t="inlineStr">
        <is>
          <t>WP4</t>
        </is>
      </c>
      <c r="C23" s="114" t="inlineStr">
        <is>
          <t>MS4</t>
        </is>
      </c>
      <c r="D23" s="115" t="inlineStr">
        <is>
          <t>All pilots operational</t>
        </is>
      </c>
      <c r="E23" s="115" t="inlineStr">
        <is>
          <t>HYDRA</t>
        </is>
      </c>
      <c r="F23" s="115" t="inlineStr">
        <is>
          <t>Pilot status report</t>
        </is>
      </c>
      <c r="G23" s="7" t="n"/>
      <c r="H23" s="116" t="n">
        <v>18</v>
      </c>
      <c r="I23" s="117">
        <f>IF(H23="","",EOMONTH(ProjectStartDate,H23-1))</f>
        <v/>
      </c>
      <c r="J23" s="114" t="n"/>
      <c r="K23" s="114" t="n"/>
      <c r="L23" s="117" t="n"/>
      <c r="M23" s="115" t="n"/>
    </row>
    <row r="24" ht="17.85" customHeight="1">
      <c r="B24" s="22" t="inlineStr">
        <is>
          <t>WP3</t>
        </is>
      </c>
      <c r="C24" s="22" t="inlineStr">
        <is>
          <t>MS5</t>
        </is>
      </c>
      <c r="D24" s="112" t="inlineStr">
        <is>
          <t>Platform released</t>
        </is>
      </c>
      <c r="E24" s="112" t="inlineStr">
        <is>
          <t>DATAWISE</t>
        </is>
      </c>
      <c r="F24" s="112" t="inlineStr">
        <is>
          <t>D3.3 submitted</t>
        </is>
      </c>
      <c r="G24" s="7" t="n"/>
      <c r="H24" s="21" t="n">
        <v>30</v>
      </c>
      <c r="I24" s="113">
        <f>IF(H24="","",EOMONTH(ProjectStartDate,H24-1))</f>
        <v/>
      </c>
      <c r="J24" s="22" t="n"/>
      <c r="K24" s="22" t="n"/>
      <c r="L24" s="113" t="n"/>
      <c r="M24" s="112" t="n"/>
    </row>
    <row r="25" ht="32.7" customHeight="1">
      <c r="B25" s="114" t="inlineStr">
        <is>
          <t>WP5</t>
        </is>
      </c>
      <c r="C25" s="114" t="inlineStr">
        <is>
          <t>MS6</t>
        </is>
      </c>
      <c r="D25" s="115" t="inlineStr">
        <is>
          <t>Final event held</t>
        </is>
      </c>
      <c r="E25" s="115" t="inlineStr">
        <is>
          <t>GREENCOM</t>
        </is>
      </c>
      <c r="F25" s="115" t="inlineStr">
        <is>
          <t>Event agenda and attendance</t>
        </is>
      </c>
      <c r="G25" s="7" t="n"/>
      <c r="H25" s="116" t="n">
        <v>36</v>
      </c>
      <c r="I25" s="117">
        <f>IF(H25="","",EOMONTH(ProjectStartDate,H25-1))</f>
        <v/>
      </c>
      <c r="J25" s="114" t="n"/>
      <c r="K25" s="114" t="n"/>
      <c r="L25" s="117" t="n"/>
      <c r="M25" s="115" t="n"/>
    </row>
  </sheetData>
  <autoFilter ref="B1:M16"/>
  <mergeCells count="7">
    <mergeCell ref="F21:G21"/>
    <mergeCell ref="F24:G24"/>
    <mergeCell ref="F19:G19"/>
    <mergeCell ref="F23:G23"/>
    <mergeCell ref="F20:G20"/>
    <mergeCell ref="F25:G25"/>
    <mergeCell ref="F22:G22"/>
  </mergeCells>
  <conditionalFormatting sqref="J2:J16">
    <cfRule type="expression" priority="1" dxfId="2">
      <formula>$J2="Accepted by PO"</formula>
    </cfRule>
    <cfRule type="expression" priority="2" dxfId="3">
      <formula>$J2="Submitted to PO"</formula>
    </cfRule>
    <cfRule type="expression" priority="3" dxfId="4">
      <formula>$J2="Drafting Begun"</formula>
    </cfRule>
    <cfRule type="expression" priority="4" dxfId="4">
      <formula>$J2="Waiting Feedback"</formula>
    </cfRule>
    <cfRule type="expression" priority="5" dxfId="5">
      <formula>$J2="Rejected by PO"</formula>
    </cfRule>
    <cfRule type="expression" priority="6" dxfId="5">
      <formula>$J2="Issue"</formula>
    </cfRule>
    <cfRule type="expression" priority="7" dxfId="6">
      <formula>$J2="On Hold"</formula>
    </cfRule>
  </conditionalFormatting>
  <conditionalFormatting sqref="I2:I16">
    <cfRule type="expression" priority="8" dxfId="0" stopIfTrue="1">
      <formula>AND($I2&lt;&gt;"",$I2&lt;TODAY(),$J2&lt;&gt;"Submitted to PO",$J2&lt;&gt;"Accepted by PO")</formula>
    </cfRule>
    <cfRule type="expression" priority="9" dxfId="7">
      <formula>AND($I2&lt;&gt;"",$I2&lt;=TODAY()+30,$J2&lt;&gt;"Submitted to PO",$J2&lt;&gt;"Accepted by PO")</formula>
    </cfRule>
  </conditionalFormatting>
  <conditionalFormatting sqref="J20:J25">
    <cfRule type="expression" priority="10" dxfId="2">
      <formula>$J20="Achieved"</formula>
    </cfRule>
    <cfRule type="expression" priority="11" dxfId="4">
      <formula>$J20="Partially Achieved"</formula>
    </cfRule>
    <cfRule type="expression" priority="12" dxfId="5">
      <formula>$J20="Not Achieved"</formula>
    </cfRule>
    <cfRule type="expression" priority="13" dxfId="5">
      <formula>$J20="Issue"</formula>
    </cfRule>
  </conditionalFormatting>
  <conditionalFormatting sqref="I20:I25">
    <cfRule type="expression" priority="14" dxfId="0" stopIfTrue="1">
      <formula>AND($I20&lt;&gt;"",$I20&lt;TODAY(),$J20&lt;&gt;"Achieved")</formula>
    </cfRule>
    <cfRule type="expression" priority="15" dxfId="7">
      <formula>AND($I20&lt;&gt;"",$I20&lt;=TODAY()+30,$J20&lt;&gt;"Achieved")</formula>
    </cfRule>
  </conditionalFormatting>
  <dataValidations count="4">
    <dataValidation sqref="J2:J16" showDropDown="0" showInputMessage="0" showErrorMessage="0" allowBlank="1" errorTitle="Invalid value" error="Please pick a value from the list." type="list">
      <formula1>=DeliverableStatus</formula1>
    </dataValidation>
    <dataValidation sqref="K2:K16" showDropDown="0" showInputMessage="0" showErrorMessage="0" allowBlank="1" errorTitle="Invalid value" error="Please pick a value from the list." type="list">
      <formula1>=ECStatus</formula1>
    </dataValidation>
    <dataValidation sqref="J20:J25" showDropDown="0" showInputMessage="0" showErrorMessage="0" allowBlank="1" errorTitle="Invalid value" error="Please pick a value from the list." type="list">
      <formula1>=MilestoneStatus</formula1>
    </dataValidation>
    <dataValidation sqref="K20:K25" showDropDown="0" showInputMessage="0" showErrorMessage="0" allowBlank="1" errorTitle="Invalid value" error="Please pick a value from the list." type="list">
      <formula1>=ECStatus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00B050"/>
    <outlinePr summaryBelow="1" summaryRight="1"/>
    <pageSetUpPr fitToPage="1"/>
  </sheetPr>
  <dimension ref="B2:N21"/>
  <sheetViews>
    <sheetView showGridLines="0" tabSelected="0" zoomScale="110" workbookViewId="0">
      <selection activeCell="A1" sqref="A1"/>
    </sheetView>
  </sheetViews>
  <sheetFormatPr baseColWidth="8" defaultRowHeight="15"/>
  <cols>
    <col width="2" customWidth="1" min="1" max="1"/>
    <col width="11" customWidth="1" min="2" max="2"/>
    <col width="11" customWidth="1" min="3" max="3"/>
    <col width="9" customWidth="1" min="4" max="4"/>
    <col width="9" customWidth="1" min="5" max="5"/>
    <col width="12" customWidth="1" min="6" max="6"/>
    <col width="10" customWidth="1" min="7" max="7"/>
    <col width="10" customWidth="1" min="8" max="8"/>
    <col width="12" customWidth="1" min="9" max="9"/>
    <col width="12" customWidth="1" min="10" max="10"/>
    <col width="11" customWidth="1" min="11" max="11"/>
    <col width="12" customWidth="1" min="12" max="12"/>
    <col width="18" customWidth="1" min="13" max="13"/>
    <col width="60" customWidth="1" min="14" max="14"/>
  </cols>
  <sheetData>
    <row r="2">
      <c r="B2" s="118" t="inlineStr">
        <is>
          <t>AGRIWATER · Work Package 1</t>
        </is>
      </c>
      <c r="C2" s="119" t="n"/>
      <c r="D2" s="119" t="n"/>
      <c r="E2" s="119" t="n"/>
      <c r="F2" s="119" t="n"/>
      <c r="G2" s="119" t="n"/>
      <c r="H2" s="119" t="n"/>
      <c r="I2" s="119" t="n"/>
      <c r="J2" s="119" t="n"/>
      <c r="K2" s="119" t="n"/>
      <c r="L2" s="119" t="n"/>
      <c r="M2" s="119" t="n"/>
      <c r="N2" s="119" t="n"/>
    </row>
    <row r="3">
      <c r="B3" s="120" t="inlineStr">
        <is>
          <t>WP#</t>
        </is>
      </c>
      <c r="C3" s="121" t="n">
        <v>1</v>
      </c>
      <c r="D3" s="119" t="n"/>
      <c r="E3" s="122" t="inlineStr">
        <is>
          <t>WP Leader</t>
        </is>
      </c>
      <c r="H3" s="119" t="n"/>
      <c r="I3" s="122" t="inlineStr">
        <is>
          <t>Deliverables</t>
        </is>
      </c>
      <c r="K3" s="122" t="inlineStr">
        <is>
          <t>Submitted / Accepted</t>
        </is>
      </c>
      <c r="M3" s="122" t="inlineStr">
        <is>
          <t>Progress</t>
        </is>
      </c>
      <c r="N3" s="119" t="n"/>
    </row>
    <row r="4">
      <c r="B4" s="119" t="n"/>
      <c r="C4" s="123" t="n"/>
      <c r="D4" s="119" t="n"/>
      <c r="E4" s="124" t="inlineStr">
        <is>
          <t>UCN</t>
        </is>
      </c>
      <c r="F4" s="9" t="n"/>
      <c r="G4" s="7" t="n"/>
      <c r="H4" s="119" t="n"/>
      <c r="I4" s="125">
        <f>COUNTIF(D_WP,"WP1")</f>
        <v/>
      </c>
      <c r="J4" s="126" t="n"/>
      <c r="K4" s="125">
        <f>COUNTIFS(D_WP,"WP1",D_Status,"Submitted to PO")+COUNTIFS(D_WP,"WP1",D_Status,"Accepted by PO")</f>
        <v/>
      </c>
      <c r="L4" s="126" t="n"/>
      <c r="M4" s="127">
        <f>IF(I4=0,0,K4/I4)</f>
        <v/>
      </c>
      <c r="N4" s="119" t="n"/>
    </row>
    <row r="5">
      <c r="B5" s="119" t="n"/>
      <c r="C5" s="128" t="inlineStr">
        <is>
          <t>WP Title</t>
        </is>
      </c>
      <c r="D5" s="119" t="n"/>
      <c r="E5" s="119" t="n"/>
      <c r="F5" s="119" t="n"/>
      <c r="G5" s="119" t="n"/>
      <c r="H5" s="119" t="n"/>
      <c r="I5" s="129" t="n"/>
      <c r="J5" s="130" t="n"/>
      <c r="K5" s="129" t="n"/>
      <c r="L5" s="130" t="n"/>
      <c r="M5" s="123" t="n"/>
      <c r="N5" s="119" t="n"/>
    </row>
    <row r="6" ht="15" customHeight="1">
      <c r="B6" s="119" t="n"/>
      <c r="C6" s="131" t="inlineStr">
        <is>
          <t>Project management and coordination</t>
        </is>
      </c>
      <c r="D6" s="132" t="n"/>
      <c r="E6" s="132" t="n"/>
      <c r="F6" s="132" t="n"/>
      <c r="G6" s="126" t="n"/>
      <c r="H6" s="119" t="n"/>
      <c r="I6" s="119" t="n"/>
      <c r="J6" s="119" t="n"/>
      <c r="K6" s="119" t="n"/>
      <c r="L6" s="119" t="n"/>
      <c r="M6" s="119" t="n"/>
      <c r="N6" s="119" t="n"/>
    </row>
    <row r="7" ht="15" customHeight="1">
      <c r="B7" s="119" t="n"/>
      <c r="C7" s="129" t="n"/>
      <c r="D7" s="133" t="n"/>
      <c r="E7" s="133" t="n"/>
      <c r="F7" s="133" t="n"/>
      <c r="G7" s="130" t="n"/>
      <c r="H7" s="119" t="n"/>
      <c r="I7" s="122" t="inlineStr">
        <is>
          <t>Due within 3 months</t>
        </is>
      </c>
      <c r="K7" s="122" t="inlineStr">
        <is>
          <t>Due within 6 months</t>
        </is>
      </c>
      <c r="M7" s="122" t="inlineStr">
        <is>
          <t>Overdue</t>
        </is>
      </c>
      <c r="N7" s="119" t="n"/>
    </row>
    <row r="8">
      <c r="B8" s="119" t="n"/>
      <c r="C8" s="119" t="n"/>
      <c r="D8" s="119" t="n"/>
      <c r="E8" s="119" t="n"/>
      <c r="F8" s="119" t="n"/>
      <c r="G8" s="119" t="n"/>
      <c r="H8" s="119" t="n"/>
      <c r="I8" s="125" t="inlineStr">
        <is>
          <t>=COUNTIFS(D_WP,"WP1",D_Due,"&gt;="&amp;TODAY(),D_Due,"&lt;="&amp;EOMONTH(TODAY(),3),D_Status,"&lt;&gt;Submitted to PO",D_Status,"&lt;&gt;Accepted by PO")</t>
        </is>
      </c>
      <c r="J8" s="126" t="n"/>
      <c r="K8" s="125" t="inlineStr">
        <is>
          <t>=COUNTIFS(D_WP,"WP1",D_Due,"&gt;="&amp;TODAY(),D_Due,"&lt;="&amp;EOMONTH(TODAY(),6),D_Status,"&lt;&gt;Submitted to PO",D_Status,"&lt;&gt;Accepted by PO")</t>
        </is>
      </c>
      <c r="L8" s="126" t="n"/>
      <c r="M8" s="125">
        <f>COUNTIFS(D_WP,"WP1",D_Due,"&lt;"&amp;TODAY(),D_Status,"&lt;&gt;Submitted to PO",D_Status,"&lt;&gt;Accepted by PO")</f>
        <v/>
      </c>
      <c r="N8" s="119" t="n"/>
    </row>
    <row r="9">
      <c r="B9" s="119" t="n"/>
      <c r="C9" s="134" t="inlineStr">
        <is>
          <t>Start</t>
        </is>
      </c>
      <c r="D9" s="135" t="n">
        <v>1</v>
      </c>
      <c r="E9" s="136">
        <f>IF(D9="","",EDATE(ProjectStartDate,D9-1))</f>
        <v/>
      </c>
      <c r="F9" s="7" t="n"/>
      <c r="G9" s="119" t="n"/>
      <c r="H9" s="119" t="n"/>
      <c r="I9" s="129" t="n"/>
      <c r="J9" s="130" t="n"/>
      <c r="K9" s="129" t="n"/>
      <c r="L9" s="130" t="n"/>
      <c r="M9" s="123" t="n"/>
      <c r="N9" s="119" t="n"/>
    </row>
    <row r="10">
      <c r="B10" s="119" t="n"/>
      <c r="C10" s="134" t="inlineStr">
        <is>
          <t>End</t>
        </is>
      </c>
      <c r="D10" s="135" t="n">
        <v>36</v>
      </c>
      <c r="E10" s="136">
        <f>IF(D10="","",EOMONTH(ProjectStartDate,D10-1))</f>
        <v/>
      </c>
      <c r="F10" s="7" t="n"/>
      <c r="G10" s="119" t="n"/>
      <c r="H10" s="119" t="n"/>
      <c r="I10" s="119" t="n"/>
      <c r="J10" s="119" t="n"/>
      <c r="K10" s="119" t="n"/>
      <c r="L10" s="119" t="n"/>
      <c r="M10" s="119" t="n"/>
      <c r="N10" s="119" t="n"/>
    </row>
    <row r="11">
      <c r="B11" s="137" t="inlineStr">
        <is>
          <t>Deliverable and milestone status is updated in the 'Upcoming_MilestonesDeliverables' sheet.</t>
        </is>
      </c>
      <c r="C11" s="119" t="n"/>
      <c r="D11" s="119" t="n"/>
      <c r="E11" s="119" t="n"/>
      <c r="F11" s="119" t="n"/>
      <c r="G11" s="119" t="n"/>
      <c r="H11" s="119" t="n"/>
      <c r="I11" s="119" t="n"/>
      <c r="J11" s="119" t="n"/>
      <c r="K11" s="119" t="n"/>
      <c r="L11" s="119" t="n"/>
      <c r="M11" s="119" t="n"/>
      <c r="N11" s="119" t="n"/>
    </row>
    <row r="13">
      <c r="B13" s="138" t="inlineStr">
        <is>
          <t>Deliverables</t>
        </is>
      </c>
    </row>
    <row r="14" ht="30" customHeight="1">
      <c r="B14" s="17" t="inlineStr">
        <is>
          <t>Deliverable No</t>
        </is>
      </c>
      <c r="C14" s="17" t="inlineStr">
        <is>
          <t>Deliverable Title</t>
        </is>
      </c>
      <c r="D14" s="9" t="n"/>
      <c r="E14" s="9" t="n"/>
      <c r="F14" s="7" t="n"/>
      <c r="G14" s="17" t="inlineStr">
        <is>
          <t>Responsible Partner</t>
        </is>
      </c>
      <c r="H14" s="7" t="n"/>
      <c r="I14" s="17" t="inlineStr">
        <is>
          <t>Type</t>
        </is>
      </c>
      <c r="J14" s="17" t="inlineStr">
        <is>
          <t>Dissemin. Level</t>
        </is>
      </c>
      <c r="K14" s="17" t="inlineStr">
        <is>
          <t>Due</t>
        </is>
      </c>
      <c r="L14" s="17" t="inlineStr">
        <is>
          <t>Due Date</t>
        </is>
      </c>
      <c r="M14" s="17" t="inlineStr">
        <is>
          <t>Status</t>
        </is>
      </c>
      <c r="N14" s="17" t="inlineStr">
        <is>
          <t>Comments</t>
        </is>
      </c>
    </row>
    <row r="15" ht="17.85" customHeight="1">
      <c r="B15" s="139" t="inlineStr">
        <is>
          <t>D1.1</t>
        </is>
      </c>
      <c r="C15" s="112" t="inlineStr">
        <is>
          <t>Project handbook</t>
        </is>
      </c>
      <c r="D15" s="9" t="n"/>
      <c r="E15" s="9" t="n"/>
      <c r="F15" s="7" t="n"/>
      <c r="G15" s="22" t="inlineStr">
        <is>
          <t>UCN</t>
        </is>
      </c>
      <c r="H15" s="7" t="n"/>
      <c r="I15" s="22" t="inlineStr">
        <is>
          <t>R</t>
        </is>
      </c>
      <c r="J15" s="22" t="inlineStr">
        <is>
          <t>SEN</t>
        </is>
      </c>
      <c r="K15" s="21" t="n">
        <v>3</v>
      </c>
      <c r="L15" s="113">
        <f>IF(K15="","",EOMONTH(ProjectStartDate,K15-1))</f>
        <v/>
      </c>
      <c r="M15" s="22">
        <f>IFERROR(INDEX(D_Status,MATCH($B15,D_Code,0))&amp;"","")</f>
        <v/>
      </c>
      <c r="N15" s="112" t="n"/>
    </row>
    <row r="16" ht="17.85" customHeight="1">
      <c r="B16" s="140" t="inlineStr">
        <is>
          <t>D1.2</t>
        </is>
      </c>
      <c r="C16" s="115" t="inlineStr">
        <is>
          <t>Data management plan</t>
        </is>
      </c>
      <c r="D16" s="9" t="n"/>
      <c r="E16" s="9" t="n"/>
      <c r="F16" s="7" t="n"/>
      <c r="G16" s="114" t="inlineStr">
        <is>
          <t>UCN</t>
        </is>
      </c>
      <c r="H16" s="7" t="n"/>
      <c r="I16" s="114" t="inlineStr">
        <is>
          <t>DMP</t>
        </is>
      </c>
      <c r="J16" s="114" t="inlineStr">
        <is>
          <t>PU</t>
        </is>
      </c>
      <c r="K16" s="116" t="n">
        <v>6</v>
      </c>
      <c r="L16" s="117">
        <f>IF(K16="","",EOMONTH(ProjectStartDate,K16-1))</f>
        <v/>
      </c>
      <c r="M16" s="114">
        <f>IFERROR(INDEX(D_Status,MATCH($B16,D_Code,0))&amp;"","")</f>
        <v/>
      </c>
      <c r="N16" s="115" t="n"/>
    </row>
    <row r="17" ht="17.85" customHeight="1">
      <c r="B17" s="139" t="inlineStr">
        <is>
          <t>D1.3</t>
        </is>
      </c>
      <c r="C17" s="112" t="inlineStr">
        <is>
          <t>Updated data management plan</t>
        </is>
      </c>
      <c r="D17" s="9" t="n"/>
      <c r="E17" s="9" t="n"/>
      <c r="F17" s="7" t="n"/>
      <c r="G17" s="22" t="inlineStr">
        <is>
          <t>UCN</t>
        </is>
      </c>
      <c r="H17" s="7" t="n"/>
      <c r="I17" s="22" t="inlineStr">
        <is>
          <t>DMP</t>
        </is>
      </c>
      <c r="J17" s="22" t="inlineStr">
        <is>
          <t>PU</t>
        </is>
      </c>
      <c r="K17" s="21" t="n">
        <v>30</v>
      </c>
      <c r="L17" s="113">
        <f>IF(K17="","",EOMONTH(ProjectStartDate,K17-1))</f>
        <v/>
      </c>
      <c r="M17" s="22">
        <f>IFERROR(INDEX(D_Status,MATCH($B17,D_Code,0))&amp;"","")</f>
        <v/>
      </c>
      <c r="N17" s="112" t="n"/>
    </row>
    <row r="19">
      <c r="B19" s="138" t="inlineStr">
        <is>
          <t>Milestones</t>
        </is>
      </c>
    </row>
    <row r="20" ht="30" customHeight="1">
      <c r="B20" s="17" t="inlineStr">
        <is>
          <t>Milestone No</t>
        </is>
      </c>
      <c r="C20" s="17" t="inlineStr">
        <is>
          <t>Milestone Title</t>
        </is>
      </c>
      <c r="D20" s="9" t="n"/>
      <c r="E20" s="9" t="n"/>
      <c r="F20" s="7" t="n"/>
      <c r="G20" s="17" t="inlineStr">
        <is>
          <t>Leader</t>
        </is>
      </c>
      <c r="H20" s="7" t="n"/>
      <c r="I20" s="17" t="inlineStr">
        <is>
          <t>Means of Verification</t>
        </is>
      </c>
      <c r="J20" s="7" t="n"/>
      <c r="K20" s="17" t="inlineStr">
        <is>
          <t>Due</t>
        </is>
      </c>
      <c r="L20" s="17" t="inlineStr">
        <is>
          <t>Due Date</t>
        </is>
      </c>
      <c r="M20" s="17" t="inlineStr">
        <is>
          <t>Status</t>
        </is>
      </c>
      <c r="N20" s="17" t="inlineStr">
        <is>
          <t>Comments</t>
        </is>
      </c>
    </row>
    <row r="21" ht="17.85" customHeight="1">
      <c r="B21" s="139" t="inlineStr">
        <is>
          <t>MS1</t>
        </is>
      </c>
      <c r="C21" s="112" t="inlineStr">
        <is>
          <t>Kick-off meeting held</t>
        </is>
      </c>
      <c r="D21" s="9" t="n"/>
      <c r="E21" s="9" t="n"/>
      <c r="F21" s="7" t="n"/>
      <c r="G21" s="22" t="inlineStr">
        <is>
          <t>UCN</t>
        </is>
      </c>
      <c r="H21" s="7" t="n"/>
      <c r="I21" s="112" t="inlineStr">
        <is>
          <t>Meeting minutes</t>
        </is>
      </c>
      <c r="J21" s="7" t="n"/>
      <c r="K21" s="21" t="n">
        <v>1</v>
      </c>
      <c r="L21" s="113">
        <f>IF(K21="","",EOMONTH(ProjectStartDate,K21-1))</f>
        <v/>
      </c>
      <c r="M21" s="22">
        <f>IFERROR(INDEX(MS_Status,MATCH($B21,MS_Code,0))&amp;"","")</f>
        <v/>
      </c>
      <c r="N21" s="112" t="n"/>
    </row>
  </sheetData>
  <mergeCells count="30">
    <mergeCell ref="G21:H21"/>
    <mergeCell ref="C17:F17"/>
    <mergeCell ref="I8:J9"/>
    <mergeCell ref="G17:H17"/>
    <mergeCell ref="K8:L9"/>
    <mergeCell ref="I4:J5"/>
    <mergeCell ref="K4:L5"/>
    <mergeCell ref="E10:F10"/>
    <mergeCell ref="I7:J7"/>
    <mergeCell ref="C15:F15"/>
    <mergeCell ref="E9:F9"/>
    <mergeCell ref="C14:F14"/>
    <mergeCell ref="I3:J3"/>
    <mergeCell ref="I21:J21"/>
    <mergeCell ref="G15:H15"/>
    <mergeCell ref="C6:G7"/>
    <mergeCell ref="M8:M9"/>
    <mergeCell ref="C20:F20"/>
    <mergeCell ref="C16:F16"/>
    <mergeCell ref="G14:H14"/>
    <mergeCell ref="E3:G3"/>
    <mergeCell ref="K7:L7"/>
    <mergeCell ref="G20:H20"/>
    <mergeCell ref="M4:M5"/>
    <mergeCell ref="I20:J20"/>
    <mergeCell ref="G16:H16"/>
    <mergeCell ref="C3:C4"/>
    <mergeCell ref="C21:F21"/>
    <mergeCell ref="E4:G4"/>
    <mergeCell ref="K3:L3"/>
  </mergeCells>
  <conditionalFormatting sqref="M4">
    <cfRule type="dataBar" priority="1">
      <dataBar>
        <cfvo type="num" val="0"/>
        <cfvo type="num" val="1"/>
        <color rgb="0063BE7B"/>
      </dataBar>
    </cfRule>
  </conditionalFormatting>
  <conditionalFormatting sqref="M8">
    <cfRule type="expression" priority="2" dxfId="5">
      <formula>$M$8&gt;0</formula>
    </cfRule>
  </conditionalFormatting>
  <conditionalFormatting sqref="M15:M17">
    <cfRule type="expression" priority="3" dxfId="2">
      <formula>$M15="Accepted by PO"</formula>
    </cfRule>
    <cfRule type="expression" priority="4" dxfId="3">
      <formula>$M15="Submitted to PO"</formula>
    </cfRule>
    <cfRule type="expression" priority="5" dxfId="4">
      <formula>$M15="Drafting Begun"</formula>
    </cfRule>
    <cfRule type="expression" priority="6" dxfId="4">
      <formula>$M15="Waiting Feedback"</formula>
    </cfRule>
    <cfRule type="expression" priority="7" dxfId="5">
      <formula>$M15="Rejected by PO"</formula>
    </cfRule>
    <cfRule type="expression" priority="8" dxfId="5">
      <formula>$M15="Issue"</formula>
    </cfRule>
    <cfRule type="expression" priority="9" dxfId="6">
      <formula>$M15="On Hold"</formula>
    </cfRule>
  </conditionalFormatting>
  <conditionalFormatting sqref="M21">
    <cfRule type="expression" priority="10" dxfId="2">
      <formula>$M21="Achieved"</formula>
    </cfRule>
    <cfRule type="expression" priority="11" dxfId="4">
      <formula>$M21="Partially Achieved"</formula>
    </cfRule>
    <cfRule type="expression" priority="12" dxfId="5">
      <formula>$M21="Not Achieved"</formula>
    </cfRule>
    <cfRule type="expression" priority="13" dxfId="5">
      <formula>$M21="Issue"</formula>
    </cfRule>
  </conditionalFormatting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tabColor rgb="0000B050"/>
    <outlinePr summaryBelow="1" summaryRight="1"/>
    <pageSetUpPr fitToPage="1"/>
  </sheetPr>
  <dimension ref="B2:M12"/>
  <sheetViews>
    <sheetView tabSelected="0" zoomScale="9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26" customWidth="1" min="2" max="2"/>
    <col width="12" customWidth="1" min="3" max="3"/>
    <col width="60" customWidth="1" min="4" max="4"/>
    <col width="13" customWidth="1" min="5" max="5"/>
    <col width="13" customWidth="1" min="6" max="6"/>
    <col width="11" customWidth="1" min="7" max="7"/>
    <col width="15" customWidth="1" min="8" max="8"/>
    <col width="40" customWidth="1" min="9" max="9"/>
    <col width="15" customWidth="1" min="10" max="10"/>
    <col width="22" customWidth="1" min="11" max="11"/>
    <col width="20" customWidth="1" min="12" max="12"/>
    <col width="32" customWidth="1" min="13" max="13"/>
  </cols>
  <sheetData>
    <row r="2" ht="30" customHeight="1">
      <c r="B2" s="141" t="inlineStr">
        <is>
          <t>WP1 – Project management and coordination</t>
        </is>
      </c>
      <c r="C2" s="9" t="n"/>
      <c r="D2" s="9" t="n"/>
      <c r="E2" s="9" t="n"/>
      <c r="F2" s="9" t="n"/>
      <c r="G2" s="9" t="n"/>
      <c r="H2" s="9" t="n"/>
      <c r="I2" s="9" t="n"/>
      <c r="J2" s="9" t="n"/>
      <c r="K2" s="9" t="n"/>
      <c r="L2" s="9" t="n"/>
      <c r="M2" s="7" t="n"/>
    </row>
    <row r="3" ht="22" customHeight="1">
      <c r="B3" s="142" t="inlineStr">
        <is>
          <t>M1–M36  ·  Leader: UCN</t>
        </is>
      </c>
      <c r="C3" s="9" t="n"/>
      <c r="D3" s="9" t="n"/>
      <c r="E3" s="9" t="n"/>
      <c r="F3" s="9" t="n"/>
      <c r="G3" s="9" t="n"/>
      <c r="H3" s="9" t="n"/>
      <c r="I3" s="9" t="n"/>
      <c r="J3" s="9" t="n"/>
      <c r="K3" s="9" t="n"/>
      <c r="L3" s="9" t="n"/>
      <c r="M3" s="7" t="n"/>
    </row>
    <row r="4" ht="30" customHeight="1">
      <c r="B4" s="143" t="inlineStr">
        <is>
          <t>TASK</t>
        </is>
      </c>
      <c r="C4" s="143" t="inlineStr">
        <is>
          <t>DURATION</t>
        </is>
      </c>
      <c r="D4" s="143" t="inlineStr">
        <is>
          <t>SUBTASK</t>
        </is>
      </c>
      <c r="E4" s="143" t="inlineStr">
        <is>
          <t>MILESTONES</t>
        </is>
      </c>
      <c r="F4" s="143" t="inlineStr">
        <is>
          <t>DELIVERABLES</t>
        </is>
      </c>
      <c r="G4" s="143" t="inlineStr">
        <is>
          <t>DEADLINE</t>
        </is>
      </c>
      <c r="H4" s="143" t="inlineStr">
        <is>
          <t>STATUS</t>
        </is>
      </c>
      <c r="I4" s="143" t="inlineStr">
        <is>
          <t>PLANNING</t>
        </is>
      </c>
      <c r="J4" s="143" t="inlineStr">
        <is>
          <t>LEAD</t>
        </is>
      </c>
      <c r="K4" s="143" t="inlineStr">
        <is>
          <t>PARTICIPANTS</t>
        </is>
      </c>
      <c r="L4" s="143" t="inlineStr">
        <is>
          <t>RESP. PERSONNEL</t>
        </is>
      </c>
      <c r="M4" s="143" t="inlineStr">
        <is>
          <t>COMMENTS</t>
        </is>
      </c>
    </row>
    <row r="5" ht="35.40000000000001" customHeight="1">
      <c r="B5" s="144" t="inlineStr">
        <is>
          <t>T1.1: Administrative and financial coordination</t>
        </is>
      </c>
      <c r="C5" s="145" t="inlineStr">
        <is>
          <t>M1–M36</t>
        </is>
      </c>
      <c r="D5" s="146" t="inlineStr">
        <is>
          <t>Organise the kick-off meeting and set up the governance bodies</t>
        </is>
      </c>
      <c r="E5" s="145" t="inlineStr">
        <is>
          <t>MS1</t>
        </is>
      </c>
      <c r="F5" s="145" t="inlineStr">
        <is>
          <t>n/a</t>
        </is>
      </c>
      <c r="G5" s="147" t="n">
        <v>1</v>
      </c>
      <c r="H5" s="145" t="inlineStr">
        <is>
          <t>ONGOING</t>
        </is>
      </c>
      <c r="I5" s="146" t="n"/>
      <c r="J5" s="145" t="inlineStr">
        <is>
          <t>UCN</t>
        </is>
      </c>
      <c r="K5" s="145" t="inlineStr">
        <is>
          <t>All</t>
        </is>
      </c>
      <c r="L5" s="146" t="inlineStr">
        <is>
          <t>UCN</t>
        </is>
      </c>
      <c r="M5" s="148" t="n"/>
    </row>
    <row r="6" ht="19.2" customHeight="1">
      <c r="B6" s="149" t="n"/>
      <c r="C6" s="149" t="n"/>
      <c r="D6" s="146" t="inlineStr">
        <is>
          <t>Prepare the project handbook with internal procedures</t>
        </is>
      </c>
      <c r="E6" s="145" t="inlineStr">
        <is>
          <t>n/a</t>
        </is>
      </c>
      <c r="F6" s="145" t="inlineStr">
        <is>
          <t>D1.1</t>
        </is>
      </c>
      <c r="G6" s="147" t="n">
        <v>3</v>
      </c>
      <c r="H6" s="145" t="inlineStr">
        <is>
          <t>ONGOING</t>
        </is>
      </c>
      <c r="I6" s="146" t="n"/>
      <c r="J6" s="149" t="n"/>
      <c r="K6" s="149" t="n"/>
      <c r="L6" s="146" t="inlineStr">
        <is>
          <t>UCN</t>
        </is>
      </c>
      <c r="M6" s="148" t="n"/>
    </row>
    <row r="7" ht="19.2" customHeight="1">
      <c r="B7" s="123" t="n"/>
      <c r="C7" s="123" t="n"/>
      <c r="D7" s="146" t="inlineStr">
        <is>
          <t>Coordinate periodic technical and financial reporting</t>
        </is>
      </c>
      <c r="E7" s="145" t="inlineStr">
        <is>
          <t>n/a</t>
        </is>
      </c>
      <c r="F7" s="145" t="inlineStr">
        <is>
          <t>n/a</t>
        </is>
      </c>
      <c r="G7" s="147" t="n">
        <v>20</v>
      </c>
      <c r="H7" s="145" t="inlineStr">
        <is>
          <t>ONGOING</t>
        </is>
      </c>
      <c r="I7" s="146" t="n"/>
      <c r="J7" s="123" t="n"/>
      <c r="K7" s="123" t="n"/>
      <c r="L7" s="146" t="inlineStr">
        <is>
          <t>UCN</t>
        </is>
      </c>
      <c r="M7" s="148" t="n"/>
    </row>
    <row r="9" ht="35.40000000000001" customHeight="1">
      <c r="B9" s="144" t="inlineStr">
        <is>
          <t>T1.2: Quality assurance and risk management</t>
        </is>
      </c>
      <c r="C9" s="145" t="inlineStr">
        <is>
          <t>M1–M36</t>
        </is>
      </c>
      <c r="D9" s="146" t="inlineStr"/>
      <c r="E9" s="145" t="inlineStr">
        <is>
          <t>n/a</t>
        </is>
      </c>
      <c r="F9" s="145" t="inlineStr">
        <is>
          <t>n/a</t>
        </is>
      </c>
      <c r="G9" s="147" t="n"/>
      <c r="H9" s="145" t="inlineStr">
        <is>
          <t>ONGOING</t>
        </is>
      </c>
      <c r="I9" s="146" t="n"/>
      <c r="J9" s="145" t="inlineStr">
        <is>
          <t>UCN</t>
        </is>
      </c>
      <c r="K9" s="145" t="inlineStr">
        <is>
          <t>HYDRA</t>
        </is>
      </c>
      <c r="L9" s="146" t="inlineStr"/>
      <c r="M9" s="148" t="n"/>
    </row>
    <row r="11" ht="19.2" customHeight="1">
      <c r="B11" s="144" t="inlineStr">
        <is>
          <t>T1.3: Data management plan</t>
        </is>
      </c>
      <c r="C11" s="145" t="inlineStr">
        <is>
          <t>M1–M36</t>
        </is>
      </c>
      <c r="D11" s="146" t="inlineStr">
        <is>
          <t>Deliverable D1.2: Data management plan</t>
        </is>
      </c>
      <c r="E11" s="145" t="inlineStr">
        <is>
          <t>n/a</t>
        </is>
      </c>
      <c r="F11" s="145" t="inlineStr">
        <is>
          <t>D1.2</t>
        </is>
      </c>
      <c r="G11" s="147" t="n">
        <v>6</v>
      </c>
      <c r="H11" s="145" t="inlineStr">
        <is>
          <t>ONGOING</t>
        </is>
      </c>
      <c r="I11" s="146" t="n"/>
      <c r="J11" s="145" t="inlineStr">
        <is>
          <t>UCN</t>
        </is>
      </c>
      <c r="K11" s="145" t="inlineStr">
        <is>
          <t>DATAWISE</t>
        </is>
      </c>
      <c r="L11" s="146" t="inlineStr">
        <is>
          <t>UCN</t>
        </is>
      </c>
      <c r="M11" s="148" t="n"/>
    </row>
    <row r="12" ht="19.2" customHeight="1">
      <c r="B12" s="123" t="n"/>
      <c r="C12" s="123" t="n"/>
      <c r="D12" s="146" t="inlineStr">
        <is>
          <t>Deliverable D1.3: Updated data management plan</t>
        </is>
      </c>
      <c r="E12" s="145" t="inlineStr">
        <is>
          <t>n/a</t>
        </is>
      </c>
      <c r="F12" s="145" t="inlineStr">
        <is>
          <t>D1.3</t>
        </is>
      </c>
      <c r="G12" s="147" t="n">
        <v>30</v>
      </c>
      <c r="H12" s="145" t="inlineStr">
        <is>
          <t>ONGOING</t>
        </is>
      </c>
      <c r="I12" s="146" t="n"/>
      <c r="J12" s="123" t="n"/>
      <c r="K12" s="123" t="n"/>
      <c r="L12" s="146" t="inlineStr">
        <is>
          <t>UCN</t>
        </is>
      </c>
      <c r="M12" s="148" t="n"/>
    </row>
  </sheetData>
  <mergeCells count="10">
    <mergeCell ref="B2:M2"/>
    <mergeCell ref="K11:K12"/>
    <mergeCell ref="B3:M3"/>
    <mergeCell ref="B11:B12"/>
    <mergeCell ref="C5:C7"/>
    <mergeCell ref="C11:C12"/>
    <mergeCell ref="K5:K7"/>
    <mergeCell ref="J5:J7"/>
    <mergeCell ref="J11:J12"/>
    <mergeCell ref="B5:B7"/>
  </mergeCells>
  <conditionalFormatting sqref="H5:H12">
    <cfRule type="expression" priority="1" dxfId="2">
      <formula>$H5="COMPLETED"</formula>
    </cfRule>
    <cfRule type="expression" priority="2" dxfId="8">
      <formula>$H5="ONGOING"</formula>
    </cfRule>
    <cfRule type="expression" priority="3" dxfId="9">
      <formula>$H5="NOT STARTED"</formula>
    </cfRule>
    <cfRule type="expression" priority="4" dxfId="5">
      <formula>$H5="DELAYED"</formula>
    </cfRule>
    <cfRule type="expression" priority="5" dxfId="6">
      <formula>$H5="ON HOLD"</formula>
    </cfRule>
  </conditionalFormatting>
  <dataValidations count="1">
    <dataValidation sqref="H5:H12" showDropDown="0" showInputMessage="0" showErrorMessage="0" allowBlank="1" errorTitle="Invalid value" error="Please pick a value from the list." type="list">
      <formula1>=TaskStatus</formula1>
    </dataValidation>
  </dataValidations>
  <pageMargins left="0.75" right="0.75" top="1" bottom="1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tabColor rgb="00FFC000"/>
    <outlinePr summaryBelow="1" summaryRight="1"/>
    <pageSetUpPr fitToPage="1"/>
  </sheetPr>
  <dimension ref="B2:N21"/>
  <sheetViews>
    <sheetView showGridLines="0" tabSelected="0" zoomScale="110" workbookViewId="0">
      <selection activeCell="A1" sqref="A1"/>
    </sheetView>
  </sheetViews>
  <sheetFormatPr baseColWidth="8" defaultRowHeight="15"/>
  <cols>
    <col width="2" customWidth="1" min="1" max="1"/>
    <col width="11" customWidth="1" min="2" max="2"/>
    <col width="11" customWidth="1" min="3" max="3"/>
    <col width="9" customWidth="1" min="4" max="4"/>
    <col width="9" customWidth="1" min="5" max="5"/>
    <col width="12" customWidth="1" min="6" max="6"/>
    <col width="10" customWidth="1" min="7" max="7"/>
    <col width="10" customWidth="1" min="8" max="8"/>
    <col width="12" customWidth="1" min="9" max="9"/>
    <col width="12" customWidth="1" min="10" max="10"/>
    <col width="11" customWidth="1" min="11" max="11"/>
    <col width="12" customWidth="1" min="12" max="12"/>
    <col width="18" customWidth="1" min="13" max="13"/>
    <col width="60" customWidth="1" min="14" max="14"/>
  </cols>
  <sheetData>
    <row r="2">
      <c r="B2" s="118" t="inlineStr">
        <is>
          <t>AGRIWATER · Work Package 2</t>
        </is>
      </c>
      <c r="C2" s="119" t="n"/>
      <c r="D2" s="119" t="n"/>
      <c r="E2" s="119" t="n"/>
      <c r="F2" s="119" t="n"/>
      <c r="G2" s="119" t="n"/>
      <c r="H2" s="119" t="n"/>
      <c r="I2" s="119" t="n"/>
      <c r="J2" s="119" t="n"/>
      <c r="K2" s="119" t="n"/>
      <c r="L2" s="119" t="n"/>
      <c r="M2" s="119" t="n"/>
      <c r="N2" s="119" t="n"/>
    </row>
    <row r="3">
      <c r="B3" s="120" t="inlineStr">
        <is>
          <t>WP#</t>
        </is>
      </c>
      <c r="C3" s="121" t="n">
        <v>2</v>
      </c>
      <c r="D3" s="119" t="n"/>
      <c r="E3" s="122" t="inlineStr">
        <is>
          <t>WP Leader</t>
        </is>
      </c>
      <c r="H3" s="119" t="n"/>
      <c r="I3" s="122" t="inlineStr">
        <is>
          <t>Deliverables</t>
        </is>
      </c>
      <c r="K3" s="122" t="inlineStr">
        <is>
          <t>Submitted / Accepted</t>
        </is>
      </c>
      <c r="M3" s="122" t="inlineStr">
        <is>
          <t>Progress</t>
        </is>
      </c>
      <c r="N3" s="119" t="n"/>
    </row>
    <row r="4">
      <c r="B4" s="119" t="n"/>
      <c r="C4" s="123" t="n"/>
      <c r="D4" s="119" t="n"/>
      <c r="E4" s="124" t="inlineStr">
        <is>
          <t>AGROLAB</t>
        </is>
      </c>
      <c r="F4" s="9" t="n"/>
      <c r="G4" s="7" t="n"/>
      <c r="H4" s="119" t="n"/>
      <c r="I4" s="125">
        <f>COUNTIF(D_WP,"WP2")</f>
        <v/>
      </c>
      <c r="J4" s="126" t="n"/>
      <c r="K4" s="125">
        <f>COUNTIFS(D_WP,"WP2",D_Status,"Submitted to PO")+COUNTIFS(D_WP,"WP2",D_Status,"Accepted by PO")</f>
        <v/>
      </c>
      <c r="L4" s="126" t="n"/>
      <c r="M4" s="127">
        <f>IF(I4=0,0,K4/I4)</f>
        <v/>
      </c>
      <c r="N4" s="119" t="n"/>
    </row>
    <row r="5">
      <c r="B5" s="119" t="n"/>
      <c r="C5" s="128" t="inlineStr">
        <is>
          <t>WP Title</t>
        </is>
      </c>
      <c r="D5" s="119" t="n"/>
      <c r="E5" s="119" t="n"/>
      <c r="F5" s="119" t="n"/>
      <c r="G5" s="119" t="n"/>
      <c r="H5" s="119" t="n"/>
      <c r="I5" s="129" t="n"/>
      <c r="J5" s="130" t="n"/>
      <c r="K5" s="129" t="n"/>
      <c r="L5" s="130" t="n"/>
      <c r="M5" s="123" t="n"/>
      <c r="N5" s="119" t="n"/>
    </row>
    <row r="6" ht="15" customHeight="1">
      <c r="B6" s="119" t="n"/>
      <c r="C6" s="131" t="inlineStr">
        <is>
          <t>Field requirements and pilot design</t>
        </is>
      </c>
      <c r="D6" s="132" t="n"/>
      <c r="E6" s="132" t="n"/>
      <c r="F6" s="132" t="n"/>
      <c r="G6" s="126" t="n"/>
      <c r="H6" s="119" t="n"/>
      <c r="I6" s="119" t="n"/>
      <c r="J6" s="119" t="n"/>
      <c r="K6" s="119" t="n"/>
      <c r="L6" s="119" t="n"/>
      <c r="M6" s="119" t="n"/>
      <c r="N6" s="119" t="n"/>
    </row>
    <row r="7" ht="15" customHeight="1">
      <c r="B7" s="119" t="n"/>
      <c r="C7" s="129" t="n"/>
      <c r="D7" s="133" t="n"/>
      <c r="E7" s="133" t="n"/>
      <c r="F7" s="133" t="n"/>
      <c r="G7" s="130" t="n"/>
      <c r="H7" s="119" t="n"/>
      <c r="I7" s="122" t="inlineStr">
        <is>
          <t>Due within 3 months</t>
        </is>
      </c>
      <c r="K7" s="122" t="inlineStr">
        <is>
          <t>Due within 6 months</t>
        </is>
      </c>
      <c r="M7" s="122" t="inlineStr">
        <is>
          <t>Overdue</t>
        </is>
      </c>
      <c r="N7" s="119" t="n"/>
    </row>
    <row r="8">
      <c r="B8" s="119" t="n"/>
      <c r="C8" s="119" t="n"/>
      <c r="D8" s="119" t="n"/>
      <c r="E8" s="119" t="n"/>
      <c r="F8" s="119" t="n"/>
      <c r="G8" s="119" t="n"/>
      <c r="H8" s="119" t="n"/>
      <c r="I8" s="125" t="inlineStr">
        <is>
          <t>=COUNTIFS(D_WP,"WP2",D_Due,"&gt;="&amp;TODAY(),D_Due,"&lt;="&amp;EOMONTH(TODAY(),3),D_Status,"&lt;&gt;Submitted to PO",D_Status,"&lt;&gt;Accepted by PO")</t>
        </is>
      </c>
      <c r="J8" s="126" t="n"/>
      <c r="K8" s="125" t="inlineStr">
        <is>
          <t>=COUNTIFS(D_WP,"WP2",D_Due,"&gt;="&amp;TODAY(),D_Due,"&lt;="&amp;EOMONTH(TODAY(),6),D_Status,"&lt;&gt;Submitted to PO",D_Status,"&lt;&gt;Accepted by PO")</t>
        </is>
      </c>
      <c r="L8" s="126" t="n"/>
      <c r="M8" s="125">
        <f>COUNTIFS(D_WP,"WP2",D_Due,"&lt;"&amp;TODAY(),D_Status,"&lt;&gt;Submitted to PO",D_Status,"&lt;&gt;Accepted by PO")</f>
        <v/>
      </c>
      <c r="N8" s="119" t="n"/>
    </row>
    <row r="9">
      <c r="B9" s="119" t="n"/>
      <c r="C9" s="134" t="inlineStr">
        <is>
          <t>Start</t>
        </is>
      </c>
      <c r="D9" s="135" t="n">
        <v>1</v>
      </c>
      <c r="E9" s="136">
        <f>IF(D9="","",EDATE(ProjectStartDate,D9-1))</f>
        <v/>
      </c>
      <c r="F9" s="7" t="n"/>
      <c r="G9" s="119" t="n"/>
      <c r="H9" s="119" t="n"/>
      <c r="I9" s="129" t="n"/>
      <c r="J9" s="130" t="n"/>
      <c r="K9" s="129" t="n"/>
      <c r="L9" s="130" t="n"/>
      <c r="M9" s="123" t="n"/>
      <c r="N9" s="119" t="n"/>
    </row>
    <row r="10">
      <c r="B10" s="119" t="n"/>
      <c r="C10" s="134" t="inlineStr">
        <is>
          <t>End</t>
        </is>
      </c>
      <c r="D10" s="135" t="n">
        <v>18</v>
      </c>
      <c r="E10" s="136">
        <f>IF(D10="","",EOMONTH(ProjectStartDate,D10-1))</f>
        <v/>
      </c>
      <c r="F10" s="7" t="n"/>
      <c r="G10" s="119" t="n"/>
      <c r="H10" s="119" t="n"/>
      <c r="I10" s="119" t="n"/>
      <c r="J10" s="119" t="n"/>
      <c r="K10" s="119" t="n"/>
      <c r="L10" s="119" t="n"/>
      <c r="M10" s="119" t="n"/>
      <c r="N10" s="119" t="n"/>
    </row>
    <row r="11">
      <c r="B11" s="137" t="inlineStr">
        <is>
          <t>Deliverable and milestone status is updated in the 'Upcoming_MilestonesDeliverables' sheet.</t>
        </is>
      </c>
      <c r="C11" s="119" t="n"/>
      <c r="D11" s="119" t="n"/>
      <c r="E11" s="119" t="n"/>
      <c r="F11" s="119" t="n"/>
      <c r="G11" s="119" t="n"/>
      <c r="H11" s="119" t="n"/>
      <c r="I11" s="119" t="n"/>
      <c r="J11" s="119" t="n"/>
      <c r="K11" s="119" t="n"/>
      <c r="L11" s="119" t="n"/>
      <c r="M11" s="119" t="n"/>
      <c r="N11" s="119" t="n"/>
    </row>
    <row r="13">
      <c r="B13" s="138" t="inlineStr">
        <is>
          <t>Deliverables</t>
        </is>
      </c>
    </row>
    <row r="14" ht="30" customHeight="1">
      <c r="B14" s="17" t="inlineStr">
        <is>
          <t>Deliverable No</t>
        </is>
      </c>
      <c r="C14" s="17" t="inlineStr">
        <is>
          <t>Deliverable Title</t>
        </is>
      </c>
      <c r="D14" s="9" t="n"/>
      <c r="E14" s="9" t="n"/>
      <c r="F14" s="7" t="n"/>
      <c r="G14" s="17" t="inlineStr">
        <is>
          <t>Responsible Partner</t>
        </is>
      </c>
      <c r="H14" s="7" t="n"/>
      <c r="I14" s="17" t="inlineStr">
        <is>
          <t>Type</t>
        </is>
      </c>
      <c r="J14" s="17" t="inlineStr">
        <is>
          <t>Dissemin. Level</t>
        </is>
      </c>
      <c r="K14" s="17" t="inlineStr">
        <is>
          <t>Due</t>
        </is>
      </c>
      <c r="L14" s="17" t="inlineStr">
        <is>
          <t>Due Date</t>
        </is>
      </c>
      <c r="M14" s="17" t="inlineStr">
        <is>
          <t>Status</t>
        </is>
      </c>
      <c r="N14" s="17" t="inlineStr">
        <is>
          <t>Comments</t>
        </is>
      </c>
    </row>
    <row r="15" ht="17.85" customHeight="1">
      <c r="B15" s="139" t="inlineStr">
        <is>
          <t>D2.1</t>
        </is>
      </c>
      <c r="C15" s="112" t="inlineStr">
        <is>
          <t>Stakeholder requirements report</t>
        </is>
      </c>
      <c r="D15" s="9" t="n"/>
      <c r="E15" s="9" t="n"/>
      <c r="F15" s="7" t="n"/>
      <c r="G15" s="22" t="inlineStr">
        <is>
          <t>AGROLAB</t>
        </is>
      </c>
      <c r="H15" s="7" t="n"/>
      <c r="I15" s="22" t="inlineStr">
        <is>
          <t>R</t>
        </is>
      </c>
      <c r="J15" s="22" t="inlineStr">
        <is>
          <t>PU</t>
        </is>
      </c>
      <c r="K15" s="21" t="n">
        <v>8</v>
      </c>
      <c r="L15" s="113">
        <f>IF(K15="","",EOMONTH(ProjectStartDate,K15-1))</f>
        <v/>
      </c>
      <c r="M15" s="22">
        <f>IFERROR(INDEX(D_Status,MATCH($B15,D_Code,0))&amp;"","")</f>
        <v/>
      </c>
      <c r="N15" s="112" t="n"/>
    </row>
    <row r="16" ht="17.85" customHeight="1">
      <c r="B16" s="140" t="inlineStr">
        <is>
          <t>D2.2</t>
        </is>
      </c>
      <c r="C16" s="115" t="inlineStr">
        <is>
          <t>Pilot site baseline assessment</t>
        </is>
      </c>
      <c r="D16" s="9" t="n"/>
      <c r="E16" s="9" t="n"/>
      <c r="F16" s="7" t="n"/>
      <c r="G16" s="114" t="inlineStr">
        <is>
          <t>AGROLAB</t>
        </is>
      </c>
      <c r="H16" s="7" t="n"/>
      <c r="I16" s="114" t="inlineStr">
        <is>
          <t>R</t>
        </is>
      </c>
      <c r="J16" s="114" t="inlineStr">
        <is>
          <t>SEN</t>
        </is>
      </c>
      <c r="K16" s="116" t="n">
        <v>12</v>
      </c>
      <c r="L16" s="117">
        <f>IF(K16="","",EOMONTH(ProjectStartDate,K16-1))</f>
        <v/>
      </c>
      <c r="M16" s="114">
        <f>IFERROR(INDEX(D_Status,MATCH($B16,D_Code,0))&amp;"","")</f>
        <v/>
      </c>
      <c r="N16" s="115" t="n"/>
    </row>
    <row r="17" ht="17.85" customHeight="1">
      <c r="B17" s="139" t="inlineStr">
        <is>
          <t>D2.3</t>
        </is>
      </c>
      <c r="C17" s="112" t="inlineStr">
        <is>
          <t>Pilot protocols</t>
        </is>
      </c>
      <c r="D17" s="9" t="n"/>
      <c r="E17" s="9" t="n"/>
      <c r="F17" s="7" t="n"/>
      <c r="G17" s="22" t="inlineStr">
        <is>
          <t>HYDRA</t>
        </is>
      </c>
      <c r="H17" s="7" t="n"/>
      <c r="I17" s="22" t="inlineStr">
        <is>
          <t>R</t>
        </is>
      </c>
      <c r="J17" s="22" t="inlineStr">
        <is>
          <t>PU</t>
        </is>
      </c>
      <c r="K17" s="21" t="n">
        <v>18</v>
      </c>
      <c r="L17" s="113">
        <f>IF(K17="","",EOMONTH(ProjectStartDate,K17-1))</f>
        <v/>
      </c>
      <c r="M17" s="22">
        <f>IFERROR(INDEX(D_Status,MATCH($B17,D_Code,0))&amp;"","")</f>
        <v/>
      </c>
      <c r="N17" s="112" t="n"/>
    </row>
    <row r="19">
      <c r="B19" s="138" t="inlineStr">
        <is>
          <t>Milestones</t>
        </is>
      </c>
    </row>
    <row r="20" ht="30" customHeight="1">
      <c r="B20" s="17" t="inlineStr">
        <is>
          <t>Milestone No</t>
        </is>
      </c>
      <c r="C20" s="17" t="inlineStr">
        <is>
          <t>Milestone Title</t>
        </is>
      </c>
      <c r="D20" s="9" t="n"/>
      <c r="E20" s="9" t="n"/>
      <c r="F20" s="7" t="n"/>
      <c r="G20" s="17" t="inlineStr">
        <is>
          <t>Leader</t>
        </is>
      </c>
      <c r="H20" s="7" t="n"/>
      <c r="I20" s="17" t="inlineStr">
        <is>
          <t>Means of Verification</t>
        </is>
      </c>
      <c r="J20" s="7" t="n"/>
      <c r="K20" s="17" t="inlineStr">
        <is>
          <t>Due</t>
        </is>
      </c>
      <c r="L20" s="17" t="inlineStr">
        <is>
          <t>Due Date</t>
        </is>
      </c>
      <c r="M20" s="17" t="inlineStr">
        <is>
          <t>Status</t>
        </is>
      </c>
      <c r="N20" s="17" t="inlineStr">
        <is>
          <t>Comments</t>
        </is>
      </c>
    </row>
    <row r="21" ht="17.85" customHeight="1">
      <c r="B21" s="139" t="inlineStr">
        <is>
          <t>MS2</t>
        </is>
      </c>
      <c r="C21" s="112" t="inlineStr">
        <is>
          <t>User requirements agreed</t>
        </is>
      </c>
      <c r="D21" s="9" t="n"/>
      <c r="E21" s="9" t="n"/>
      <c r="F21" s="7" t="n"/>
      <c r="G21" s="22" t="inlineStr">
        <is>
          <t>AGROLAB</t>
        </is>
      </c>
      <c r="H21" s="7" t="n"/>
      <c r="I21" s="112" t="inlineStr">
        <is>
          <t>D2.1 submitted</t>
        </is>
      </c>
      <c r="J21" s="7" t="n"/>
      <c r="K21" s="21" t="n">
        <v>8</v>
      </c>
      <c r="L21" s="113">
        <f>IF(K21="","",EOMONTH(ProjectStartDate,K21-1))</f>
        <v/>
      </c>
      <c r="M21" s="22">
        <f>IFERROR(INDEX(MS_Status,MATCH($B21,MS_Code,0))&amp;"","")</f>
        <v/>
      </c>
      <c r="N21" s="112" t="n"/>
    </row>
  </sheetData>
  <mergeCells count="30">
    <mergeCell ref="G21:H21"/>
    <mergeCell ref="C17:F17"/>
    <mergeCell ref="I8:J9"/>
    <mergeCell ref="G17:H17"/>
    <mergeCell ref="K8:L9"/>
    <mergeCell ref="I4:J5"/>
    <mergeCell ref="K4:L5"/>
    <mergeCell ref="E10:F10"/>
    <mergeCell ref="I7:J7"/>
    <mergeCell ref="C15:F15"/>
    <mergeCell ref="E9:F9"/>
    <mergeCell ref="C14:F14"/>
    <mergeCell ref="I3:J3"/>
    <mergeCell ref="I21:J21"/>
    <mergeCell ref="G15:H15"/>
    <mergeCell ref="C6:G7"/>
    <mergeCell ref="M8:M9"/>
    <mergeCell ref="C20:F20"/>
    <mergeCell ref="C16:F16"/>
    <mergeCell ref="G14:H14"/>
    <mergeCell ref="E3:G3"/>
    <mergeCell ref="K7:L7"/>
    <mergeCell ref="G20:H20"/>
    <mergeCell ref="M4:M5"/>
    <mergeCell ref="I20:J20"/>
    <mergeCell ref="G16:H16"/>
    <mergeCell ref="C3:C4"/>
    <mergeCell ref="C21:F21"/>
    <mergeCell ref="E4:G4"/>
    <mergeCell ref="K3:L3"/>
  </mergeCells>
  <conditionalFormatting sqref="M4">
    <cfRule type="dataBar" priority="1">
      <dataBar>
        <cfvo type="num" val="0"/>
        <cfvo type="num" val="1"/>
        <color rgb="0063BE7B"/>
      </dataBar>
    </cfRule>
  </conditionalFormatting>
  <conditionalFormatting sqref="M8">
    <cfRule type="expression" priority="2" dxfId="5">
      <formula>$M$8&gt;0</formula>
    </cfRule>
  </conditionalFormatting>
  <conditionalFormatting sqref="M15:M17">
    <cfRule type="expression" priority="3" dxfId="2">
      <formula>$M15="Accepted by PO"</formula>
    </cfRule>
    <cfRule type="expression" priority="4" dxfId="3">
      <formula>$M15="Submitted to PO"</formula>
    </cfRule>
    <cfRule type="expression" priority="5" dxfId="4">
      <formula>$M15="Drafting Begun"</formula>
    </cfRule>
    <cfRule type="expression" priority="6" dxfId="4">
      <formula>$M15="Waiting Feedback"</formula>
    </cfRule>
    <cfRule type="expression" priority="7" dxfId="5">
      <formula>$M15="Rejected by PO"</formula>
    </cfRule>
    <cfRule type="expression" priority="8" dxfId="5">
      <formula>$M15="Issue"</formula>
    </cfRule>
    <cfRule type="expression" priority="9" dxfId="6">
      <formula>$M15="On Hold"</formula>
    </cfRule>
  </conditionalFormatting>
  <conditionalFormatting sqref="M21">
    <cfRule type="expression" priority="10" dxfId="2">
      <formula>$M21="Achieved"</formula>
    </cfRule>
    <cfRule type="expression" priority="11" dxfId="4">
      <formula>$M21="Partially Achieved"</formula>
    </cfRule>
    <cfRule type="expression" priority="12" dxfId="5">
      <formula>$M21="Not Achieved"</formula>
    </cfRule>
    <cfRule type="expression" priority="13" dxfId="5">
      <formula>$M21="Issue"</formula>
    </cfRule>
  </conditionalFormatting>
  <pageMargins left="0.75" right="0.75" top="1" bottom="1" header="0.5" footer="0.5"/>
  <pageSetup orientation="landscape" fitToHeight="0" fitToWidth="1"/>
</worksheet>
</file>

<file path=xl/worksheets/sheet8.xml><?xml version="1.0" encoding="utf-8"?>
<worksheet xmlns="http://schemas.openxmlformats.org/spreadsheetml/2006/main">
  <sheetPr>
    <tabColor rgb="00FFC000"/>
    <outlinePr summaryBelow="1" summaryRight="1"/>
    <pageSetUpPr fitToPage="1"/>
  </sheetPr>
  <dimension ref="B2:M10"/>
  <sheetViews>
    <sheetView tabSelected="0" zoomScale="9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26" customWidth="1" min="2" max="2"/>
    <col width="12" customWidth="1" min="3" max="3"/>
    <col width="60" customWidth="1" min="4" max="4"/>
    <col width="13" customWidth="1" min="5" max="5"/>
    <col width="13" customWidth="1" min="6" max="6"/>
    <col width="11" customWidth="1" min="7" max="7"/>
    <col width="15" customWidth="1" min="8" max="8"/>
    <col width="40" customWidth="1" min="9" max="9"/>
    <col width="15" customWidth="1" min="10" max="10"/>
    <col width="22" customWidth="1" min="11" max="11"/>
    <col width="20" customWidth="1" min="12" max="12"/>
    <col width="32" customWidth="1" min="13" max="13"/>
  </cols>
  <sheetData>
    <row r="2" ht="30" customHeight="1">
      <c r="B2" s="141" t="inlineStr">
        <is>
          <t>WP2 – Field requirements and pilot design</t>
        </is>
      </c>
      <c r="C2" s="9" t="n"/>
      <c r="D2" s="9" t="n"/>
      <c r="E2" s="9" t="n"/>
      <c r="F2" s="9" t="n"/>
      <c r="G2" s="9" t="n"/>
      <c r="H2" s="9" t="n"/>
      <c r="I2" s="9" t="n"/>
      <c r="J2" s="9" t="n"/>
      <c r="K2" s="9" t="n"/>
      <c r="L2" s="9" t="n"/>
      <c r="M2" s="7" t="n"/>
    </row>
    <row r="3" ht="22" customHeight="1">
      <c r="B3" s="142" t="inlineStr">
        <is>
          <t>M1–M18  ·  Leader: AGROLAB</t>
        </is>
      </c>
      <c r="C3" s="9" t="n"/>
      <c r="D3" s="9" t="n"/>
      <c r="E3" s="9" t="n"/>
      <c r="F3" s="9" t="n"/>
      <c r="G3" s="9" t="n"/>
      <c r="H3" s="9" t="n"/>
      <c r="I3" s="9" t="n"/>
      <c r="J3" s="9" t="n"/>
      <c r="K3" s="9" t="n"/>
      <c r="L3" s="9" t="n"/>
      <c r="M3" s="7" t="n"/>
    </row>
    <row r="4" ht="30" customHeight="1">
      <c r="B4" s="143" t="inlineStr">
        <is>
          <t>TASK</t>
        </is>
      </c>
      <c r="C4" s="143" t="inlineStr">
        <is>
          <t>DURATION</t>
        </is>
      </c>
      <c r="D4" s="143" t="inlineStr">
        <is>
          <t>SUBTASK</t>
        </is>
      </c>
      <c r="E4" s="143" t="inlineStr">
        <is>
          <t>MILESTONES</t>
        </is>
      </c>
      <c r="F4" s="143" t="inlineStr">
        <is>
          <t>DELIVERABLES</t>
        </is>
      </c>
      <c r="G4" s="143" t="inlineStr">
        <is>
          <t>DEADLINE</t>
        </is>
      </c>
      <c r="H4" s="143" t="inlineStr">
        <is>
          <t>STATUS</t>
        </is>
      </c>
      <c r="I4" s="143" t="inlineStr">
        <is>
          <t>PLANNING</t>
        </is>
      </c>
      <c r="J4" s="143" t="inlineStr">
        <is>
          <t>LEAD</t>
        </is>
      </c>
      <c r="K4" s="143" t="inlineStr">
        <is>
          <t>PARTICIPANTS</t>
        </is>
      </c>
      <c r="L4" s="143" t="inlineStr">
        <is>
          <t>RESP. PERSONNEL</t>
        </is>
      </c>
      <c r="M4" s="143" t="inlineStr">
        <is>
          <t>COMMENTS</t>
        </is>
      </c>
    </row>
    <row r="5" ht="35.40000000000001" customHeight="1">
      <c r="B5" s="144" t="inlineStr">
        <is>
          <t>T2.1: Stakeholder needs analysis</t>
        </is>
      </c>
      <c r="C5" s="145" t="inlineStr">
        <is>
          <t>M1–M8</t>
        </is>
      </c>
      <c r="D5" s="146" t="inlineStr">
        <is>
          <t>Run interviews and workshops with farmers in the pilot regions</t>
        </is>
      </c>
      <c r="E5" s="145" t="inlineStr">
        <is>
          <t>n/a</t>
        </is>
      </c>
      <c r="F5" s="145" t="inlineStr">
        <is>
          <t>n/a</t>
        </is>
      </c>
      <c r="G5" s="147" t="n">
        <v>6</v>
      </c>
      <c r="H5" s="145" t="inlineStr">
        <is>
          <t>ONGOING</t>
        </is>
      </c>
      <c r="I5" s="146" t="n"/>
      <c r="J5" s="145" t="inlineStr">
        <is>
          <t>AGROLAB</t>
        </is>
      </c>
      <c r="K5" s="145" t="inlineStr">
        <is>
          <t>EUFARM, UCN</t>
        </is>
      </c>
      <c r="L5" s="146" t="inlineStr">
        <is>
          <t>EUFARM</t>
        </is>
      </c>
      <c r="M5" s="148" t="n"/>
    </row>
    <row r="6" ht="19.2" customHeight="1">
      <c r="B6" s="123" t="n"/>
      <c r="C6" s="123" t="n"/>
      <c r="D6" s="146" t="inlineStr">
        <is>
          <t>Publish the stakeholder requirements report</t>
        </is>
      </c>
      <c r="E6" s="145" t="inlineStr">
        <is>
          <t>MS2</t>
        </is>
      </c>
      <c r="F6" s="145" t="inlineStr">
        <is>
          <t>D2.1</t>
        </is>
      </c>
      <c r="G6" s="147" t="n">
        <v>8</v>
      </c>
      <c r="H6" s="145" t="inlineStr">
        <is>
          <t>ONGOING</t>
        </is>
      </c>
      <c r="I6" s="146" t="n"/>
      <c r="J6" s="123" t="n"/>
      <c r="K6" s="123" t="n"/>
      <c r="L6" s="146" t="inlineStr">
        <is>
          <t>AGROLAB</t>
        </is>
      </c>
      <c r="M6" s="148" t="n"/>
    </row>
    <row r="8" ht="35.40000000000001" customHeight="1">
      <c r="B8" s="144" t="inlineStr">
        <is>
          <t>T2.2: Pilot site selection and baseline</t>
        </is>
      </c>
      <c r="C8" s="145" t="inlineStr">
        <is>
          <t>M3–M12</t>
        </is>
      </c>
      <c r="D8" s="146" t="inlineStr">
        <is>
          <t>Deliverable D2.2: Pilot site baseline assessment</t>
        </is>
      </c>
      <c r="E8" s="145" t="inlineStr">
        <is>
          <t>n/a</t>
        </is>
      </c>
      <c r="F8" s="145" t="inlineStr">
        <is>
          <t>D2.2</t>
        </is>
      </c>
      <c r="G8" s="147" t="n">
        <v>12</v>
      </c>
      <c r="H8" s="145" t="inlineStr">
        <is>
          <t>ONGOING</t>
        </is>
      </c>
      <c r="I8" s="146" t="n"/>
      <c r="J8" s="145" t="inlineStr">
        <is>
          <t>AGROLAB</t>
        </is>
      </c>
      <c r="K8" s="145" t="inlineStr">
        <is>
          <t>HYDRA</t>
        </is>
      </c>
      <c r="L8" s="146" t="inlineStr">
        <is>
          <t>AGROLAB</t>
        </is>
      </c>
      <c r="M8" s="148" t="n"/>
    </row>
    <row r="10" ht="19.2" customHeight="1">
      <c r="B10" s="144" t="inlineStr">
        <is>
          <t>T2.3: Pilot protocols</t>
        </is>
      </c>
      <c r="C10" s="145" t="inlineStr">
        <is>
          <t>M9–M18</t>
        </is>
      </c>
      <c r="D10" s="146" t="inlineStr">
        <is>
          <t>Deliverable D2.3: Pilot protocols</t>
        </is>
      </c>
      <c r="E10" s="145" t="inlineStr">
        <is>
          <t>n/a</t>
        </is>
      </c>
      <c r="F10" s="145" t="inlineStr">
        <is>
          <t>D2.3</t>
        </is>
      </c>
      <c r="G10" s="147" t="n">
        <v>18</v>
      </c>
      <c r="H10" s="145" t="inlineStr">
        <is>
          <t>ONGOING</t>
        </is>
      </c>
      <c r="I10" s="146" t="n"/>
      <c r="J10" s="145" t="inlineStr">
        <is>
          <t>HYDRA</t>
        </is>
      </c>
      <c r="K10" s="145" t="inlineStr">
        <is>
          <t>AGROLAB, EUFARM</t>
        </is>
      </c>
      <c r="L10" s="146" t="inlineStr">
        <is>
          <t>HYDRA</t>
        </is>
      </c>
      <c r="M10" s="148" t="n"/>
    </row>
  </sheetData>
  <mergeCells count="6">
    <mergeCell ref="B2:M2"/>
    <mergeCell ref="K5:K6"/>
    <mergeCell ref="J5:J6"/>
    <mergeCell ref="B3:M3"/>
    <mergeCell ref="B5:B6"/>
    <mergeCell ref="C5:C6"/>
  </mergeCells>
  <conditionalFormatting sqref="H5:H10">
    <cfRule type="expression" priority="1" dxfId="2">
      <formula>$H5="COMPLETED"</formula>
    </cfRule>
    <cfRule type="expression" priority="2" dxfId="8">
      <formula>$H5="ONGOING"</formula>
    </cfRule>
    <cfRule type="expression" priority="3" dxfId="9">
      <formula>$H5="NOT STARTED"</formula>
    </cfRule>
    <cfRule type="expression" priority="4" dxfId="5">
      <formula>$H5="DELAYED"</formula>
    </cfRule>
    <cfRule type="expression" priority="5" dxfId="6">
      <formula>$H5="ON HOLD"</formula>
    </cfRule>
  </conditionalFormatting>
  <dataValidations count="1">
    <dataValidation sqref="H5:H10" showDropDown="0" showInputMessage="0" showErrorMessage="0" allowBlank="1" errorTitle="Invalid value" error="Please pick a value from the list." type="list">
      <formula1>=TaskStatus</formula1>
    </dataValidation>
  </dataValidations>
  <pageMargins left="0.75" right="0.75" top="1" bottom="1" header="0.5" footer="0.5"/>
  <pageSetup orientation="landscape" fitToHeight="0" fitToWidth="1"/>
</worksheet>
</file>

<file path=xl/worksheets/sheet9.xml><?xml version="1.0" encoding="utf-8"?>
<worksheet xmlns="http://schemas.openxmlformats.org/spreadsheetml/2006/main">
  <sheetPr>
    <tabColor rgb="00EE833A"/>
    <outlinePr summaryBelow="1" summaryRight="1"/>
    <pageSetUpPr fitToPage="1"/>
  </sheetPr>
  <dimension ref="B2:N22"/>
  <sheetViews>
    <sheetView showGridLines="0" tabSelected="0" zoomScale="110" workbookViewId="0">
      <selection activeCell="A1" sqref="A1"/>
    </sheetView>
  </sheetViews>
  <sheetFormatPr baseColWidth="8" defaultRowHeight="15"/>
  <cols>
    <col width="2" customWidth="1" min="1" max="1"/>
    <col width="11" customWidth="1" min="2" max="2"/>
    <col width="11" customWidth="1" min="3" max="3"/>
    <col width="9" customWidth="1" min="4" max="4"/>
    <col width="9" customWidth="1" min="5" max="5"/>
    <col width="12" customWidth="1" min="6" max="6"/>
    <col width="10" customWidth="1" min="7" max="7"/>
    <col width="10" customWidth="1" min="8" max="8"/>
    <col width="12" customWidth="1" min="9" max="9"/>
    <col width="12" customWidth="1" min="10" max="10"/>
    <col width="11" customWidth="1" min="11" max="11"/>
    <col width="12" customWidth="1" min="12" max="12"/>
    <col width="18" customWidth="1" min="13" max="13"/>
    <col width="60" customWidth="1" min="14" max="14"/>
  </cols>
  <sheetData>
    <row r="2">
      <c r="B2" s="118" t="inlineStr">
        <is>
          <t>AGRIWATER · Work Package 3</t>
        </is>
      </c>
      <c r="C2" s="119" t="n"/>
      <c r="D2" s="119" t="n"/>
      <c r="E2" s="119" t="n"/>
      <c r="F2" s="119" t="n"/>
      <c r="G2" s="119" t="n"/>
      <c r="H2" s="119" t="n"/>
      <c r="I2" s="119" t="n"/>
      <c r="J2" s="119" t="n"/>
      <c r="K2" s="119" t="n"/>
      <c r="L2" s="119" t="n"/>
      <c r="M2" s="119" t="n"/>
      <c r="N2" s="119" t="n"/>
    </row>
    <row r="3">
      <c r="B3" s="120" t="inlineStr">
        <is>
          <t>WP#</t>
        </is>
      </c>
      <c r="C3" s="121" t="n">
        <v>3</v>
      </c>
      <c r="D3" s="119" t="n"/>
      <c r="E3" s="122" t="inlineStr">
        <is>
          <t>WP Leader</t>
        </is>
      </c>
      <c r="H3" s="119" t="n"/>
      <c r="I3" s="122" t="inlineStr">
        <is>
          <t>Deliverables</t>
        </is>
      </c>
      <c r="K3" s="122" t="inlineStr">
        <is>
          <t>Submitted / Accepted</t>
        </is>
      </c>
      <c r="M3" s="122" t="inlineStr">
        <is>
          <t>Progress</t>
        </is>
      </c>
      <c r="N3" s="119" t="n"/>
    </row>
    <row r="4">
      <c r="B4" s="119" t="n"/>
      <c r="C4" s="123" t="n"/>
      <c r="D4" s="119" t="n"/>
      <c r="E4" s="124" t="inlineStr">
        <is>
          <t>DATAWISE</t>
        </is>
      </c>
      <c r="F4" s="9" t="n"/>
      <c r="G4" s="7" t="n"/>
      <c r="H4" s="119" t="n"/>
      <c r="I4" s="125">
        <f>COUNTIF(D_WP,"WP3")</f>
        <v/>
      </c>
      <c r="J4" s="126" t="n"/>
      <c r="K4" s="125">
        <f>COUNTIFS(D_WP,"WP3",D_Status,"Submitted to PO")+COUNTIFS(D_WP,"WP3",D_Status,"Accepted by PO")</f>
        <v/>
      </c>
      <c r="L4" s="126" t="n"/>
      <c r="M4" s="127">
        <f>IF(I4=0,0,K4/I4)</f>
        <v/>
      </c>
      <c r="N4" s="119" t="n"/>
    </row>
    <row r="5">
      <c r="B5" s="119" t="n"/>
      <c r="C5" s="128" t="inlineStr">
        <is>
          <t>WP Title</t>
        </is>
      </c>
      <c r="D5" s="119" t="n"/>
      <c r="E5" s="119" t="n"/>
      <c r="F5" s="119" t="n"/>
      <c r="G5" s="119" t="n"/>
      <c r="H5" s="119" t="n"/>
      <c r="I5" s="129" t="n"/>
      <c r="J5" s="130" t="n"/>
      <c r="K5" s="129" t="n"/>
      <c r="L5" s="130" t="n"/>
      <c r="M5" s="123" t="n"/>
      <c r="N5" s="119" t="n"/>
    </row>
    <row r="6" ht="15" customHeight="1">
      <c r="B6" s="119" t="n"/>
      <c r="C6" s="131" t="inlineStr">
        <is>
          <t>Sensor network and data platform</t>
        </is>
      </c>
      <c r="D6" s="132" t="n"/>
      <c r="E6" s="132" t="n"/>
      <c r="F6" s="132" t="n"/>
      <c r="G6" s="126" t="n"/>
      <c r="H6" s="119" t="n"/>
      <c r="I6" s="119" t="n"/>
      <c r="J6" s="119" t="n"/>
      <c r="K6" s="119" t="n"/>
      <c r="L6" s="119" t="n"/>
      <c r="M6" s="119" t="n"/>
      <c r="N6" s="119" t="n"/>
    </row>
    <row r="7" ht="15" customHeight="1">
      <c r="B7" s="119" t="n"/>
      <c r="C7" s="129" t="n"/>
      <c r="D7" s="133" t="n"/>
      <c r="E7" s="133" t="n"/>
      <c r="F7" s="133" t="n"/>
      <c r="G7" s="130" t="n"/>
      <c r="H7" s="119" t="n"/>
      <c r="I7" s="122" t="inlineStr">
        <is>
          <t>Due within 3 months</t>
        </is>
      </c>
      <c r="K7" s="122" t="inlineStr">
        <is>
          <t>Due within 6 months</t>
        </is>
      </c>
      <c r="M7" s="122" t="inlineStr">
        <is>
          <t>Overdue</t>
        </is>
      </c>
      <c r="N7" s="119" t="n"/>
    </row>
    <row r="8">
      <c r="B8" s="119" t="n"/>
      <c r="C8" s="119" t="n"/>
      <c r="D8" s="119" t="n"/>
      <c r="E8" s="119" t="n"/>
      <c r="F8" s="119" t="n"/>
      <c r="G8" s="119" t="n"/>
      <c r="H8" s="119" t="n"/>
      <c r="I8" s="125" t="inlineStr">
        <is>
          <t>=COUNTIFS(D_WP,"WP3",D_Due,"&gt;="&amp;TODAY(),D_Due,"&lt;="&amp;EOMONTH(TODAY(),3),D_Status,"&lt;&gt;Submitted to PO",D_Status,"&lt;&gt;Accepted by PO")</t>
        </is>
      </c>
      <c r="J8" s="126" t="n"/>
      <c r="K8" s="125" t="inlineStr">
        <is>
          <t>=COUNTIFS(D_WP,"WP3",D_Due,"&gt;="&amp;TODAY(),D_Due,"&lt;="&amp;EOMONTH(TODAY(),6),D_Status,"&lt;&gt;Submitted to PO",D_Status,"&lt;&gt;Accepted by PO")</t>
        </is>
      </c>
      <c r="L8" s="126" t="n"/>
      <c r="M8" s="125">
        <f>COUNTIFS(D_WP,"WP3",D_Due,"&lt;"&amp;TODAY(),D_Status,"&lt;&gt;Submitted to PO",D_Status,"&lt;&gt;Accepted by PO")</f>
        <v/>
      </c>
      <c r="N8" s="119" t="n"/>
    </row>
    <row r="9">
      <c r="B9" s="119" t="n"/>
      <c r="C9" s="134" t="inlineStr">
        <is>
          <t>Start</t>
        </is>
      </c>
      <c r="D9" s="135" t="n">
        <v>4</v>
      </c>
      <c r="E9" s="136">
        <f>IF(D9="","",EDATE(ProjectStartDate,D9-1))</f>
        <v/>
      </c>
      <c r="F9" s="7" t="n"/>
      <c r="G9" s="119" t="n"/>
      <c r="H9" s="119" t="n"/>
      <c r="I9" s="129" t="n"/>
      <c r="J9" s="130" t="n"/>
      <c r="K9" s="129" t="n"/>
      <c r="L9" s="130" t="n"/>
      <c r="M9" s="123" t="n"/>
      <c r="N9" s="119" t="n"/>
    </row>
    <row r="10">
      <c r="B10" s="119" t="n"/>
      <c r="C10" s="134" t="inlineStr">
        <is>
          <t>End</t>
        </is>
      </c>
      <c r="D10" s="135" t="n">
        <v>30</v>
      </c>
      <c r="E10" s="136">
        <f>IF(D10="","",EOMONTH(ProjectStartDate,D10-1))</f>
        <v/>
      </c>
      <c r="F10" s="7" t="n"/>
      <c r="G10" s="119" t="n"/>
      <c r="H10" s="119" t="n"/>
      <c r="I10" s="119" t="n"/>
      <c r="J10" s="119" t="n"/>
      <c r="K10" s="119" t="n"/>
      <c r="L10" s="119" t="n"/>
      <c r="M10" s="119" t="n"/>
      <c r="N10" s="119" t="n"/>
    </row>
    <row r="11">
      <c r="B11" s="137" t="inlineStr">
        <is>
          <t>Deliverable and milestone status is updated in the 'Upcoming_MilestonesDeliverables' sheet.</t>
        </is>
      </c>
      <c r="C11" s="119" t="n"/>
      <c r="D11" s="119" t="n"/>
      <c r="E11" s="119" t="n"/>
      <c r="F11" s="119" t="n"/>
      <c r="G11" s="119" t="n"/>
      <c r="H11" s="119" t="n"/>
      <c r="I11" s="119" t="n"/>
      <c r="J11" s="119" t="n"/>
      <c r="K11" s="119" t="n"/>
      <c r="L11" s="119" t="n"/>
      <c r="M11" s="119" t="n"/>
      <c r="N11" s="119" t="n"/>
    </row>
    <row r="13">
      <c r="B13" s="138" t="inlineStr">
        <is>
          <t>Deliverables</t>
        </is>
      </c>
    </row>
    <row r="14" ht="30" customHeight="1">
      <c r="B14" s="17" t="inlineStr">
        <is>
          <t>Deliverable No</t>
        </is>
      </c>
      <c r="C14" s="17" t="inlineStr">
        <is>
          <t>Deliverable Title</t>
        </is>
      </c>
      <c r="D14" s="9" t="n"/>
      <c r="E14" s="9" t="n"/>
      <c r="F14" s="7" t="n"/>
      <c r="G14" s="17" t="inlineStr">
        <is>
          <t>Responsible Partner</t>
        </is>
      </c>
      <c r="H14" s="7" t="n"/>
      <c r="I14" s="17" t="inlineStr">
        <is>
          <t>Type</t>
        </is>
      </c>
      <c r="J14" s="17" t="inlineStr">
        <is>
          <t>Dissemin. Level</t>
        </is>
      </c>
      <c r="K14" s="17" t="inlineStr">
        <is>
          <t>Due</t>
        </is>
      </c>
      <c r="L14" s="17" t="inlineStr">
        <is>
          <t>Due Date</t>
        </is>
      </c>
      <c r="M14" s="17" t="inlineStr">
        <is>
          <t>Status</t>
        </is>
      </c>
      <c r="N14" s="17" t="inlineStr">
        <is>
          <t>Comments</t>
        </is>
      </c>
    </row>
    <row r="15" ht="17.85" customHeight="1">
      <c r="B15" s="139" t="inlineStr">
        <is>
          <t>D3.1</t>
        </is>
      </c>
      <c r="C15" s="112" t="inlineStr">
        <is>
          <t>Sensor network prototype</t>
        </is>
      </c>
      <c r="D15" s="9" t="n"/>
      <c r="E15" s="9" t="n"/>
      <c r="F15" s="7" t="n"/>
      <c r="G15" s="22" t="inlineStr">
        <is>
          <t>DATAWISE</t>
        </is>
      </c>
      <c r="H15" s="7" t="n"/>
      <c r="I15" s="22" t="inlineStr">
        <is>
          <t>DEM</t>
        </is>
      </c>
      <c r="J15" s="22" t="inlineStr">
        <is>
          <t>PU</t>
        </is>
      </c>
      <c r="K15" s="21" t="n">
        <v>14</v>
      </c>
      <c r="L15" s="113">
        <f>IF(K15="","",EOMONTH(ProjectStartDate,K15-1))</f>
        <v/>
      </c>
      <c r="M15" s="22">
        <f>IFERROR(INDEX(D_Status,MATCH($B15,D_Code,0))&amp;"","")</f>
        <v/>
      </c>
      <c r="N15" s="112" t="n"/>
    </row>
    <row r="16" ht="17.85" customHeight="1">
      <c r="B16" s="140" t="inlineStr">
        <is>
          <t>D3.2</t>
        </is>
      </c>
      <c r="C16" s="115" t="inlineStr">
        <is>
          <t>Decision-support platform v1</t>
        </is>
      </c>
      <c r="D16" s="9" t="n"/>
      <c r="E16" s="9" t="n"/>
      <c r="F16" s="7" t="n"/>
      <c r="G16" s="114" t="inlineStr">
        <is>
          <t>DATAWISE</t>
        </is>
      </c>
      <c r="H16" s="7" t="n"/>
      <c r="I16" s="114" t="inlineStr">
        <is>
          <t>OTHER</t>
        </is>
      </c>
      <c r="J16" s="114" t="inlineStr">
        <is>
          <t>PU</t>
        </is>
      </c>
      <c r="K16" s="116" t="n">
        <v>20</v>
      </c>
      <c r="L16" s="117">
        <f>IF(K16="","",EOMONTH(ProjectStartDate,K16-1))</f>
        <v/>
      </c>
      <c r="M16" s="114">
        <f>IFERROR(INDEX(D_Status,MATCH($B16,D_Code,0))&amp;"","")</f>
        <v/>
      </c>
      <c r="N16" s="115" t="n"/>
    </row>
    <row r="17" ht="17.85" customHeight="1">
      <c r="B17" s="139" t="inlineStr">
        <is>
          <t>D3.3</t>
        </is>
      </c>
      <c r="C17" s="112" t="inlineStr">
        <is>
          <t>Decision-support platform final release</t>
        </is>
      </c>
      <c r="D17" s="9" t="n"/>
      <c r="E17" s="9" t="n"/>
      <c r="F17" s="7" t="n"/>
      <c r="G17" s="22" t="inlineStr">
        <is>
          <t>DATAWISE</t>
        </is>
      </c>
      <c r="H17" s="7" t="n"/>
      <c r="I17" s="22" t="inlineStr">
        <is>
          <t>OTHER</t>
        </is>
      </c>
      <c r="J17" s="22" t="inlineStr">
        <is>
          <t>PU</t>
        </is>
      </c>
      <c r="K17" s="21" t="n">
        <v>30</v>
      </c>
      <c r="L17" s="113">
        <f>IF(K17="","",EOMONTH(ProjectStartDate,K17-1))</f>
        <v/>
      </c>
      <c r="M17" s="22">
        <f>IFERROR(INDEX(D_Status,MATCH($B17,D_Code,0))&amp;"","")</f>
        <v/>
      </c>
      <c r="N17" s="112" t="n"/>
    </row>
    <row r="19">
      <c r="B19" s="138" t="inlineStr">
        <is>
          <t>Milestones</t>
        </is>
      </c>
    </row>
    <row r="20" ht="30" customHeight="1">
      <c r="B20" s="17" t="inlineStr">
        <is>
          <t>Milestone No</t>
        </is>
      </c>
      <c r="C20" s="17" t="inlineStr">
        <is>
          <t>Milestone Title</t>
        </is>
      </c>
      <c r="D20" s="9" t="n"/>
      <c r="E20" s="9" t="n"/>
      <c r="F20" s="7" t="n"/>
      <c r="G20" s="17" t="inlineStr">
        <is>
          <t>Leader</t>
        </is>
      </c>
      <c r="H20" s="7" t="n"/>
      <c r="I20" s="17" t="inlineStr">
        <is>
          <t>Means of Verification</t>
        </is>
      </c>
      <c r="J20" s="7" t="n"/>
      <c r="K20" s="17" t="inlineStr">
        <is>
          <t>Due</t>
        </is>
      </c>
      <c r="L20" s="17" t="inlineStr">
        <is>
          <t>Due Date</t>
        </is>
      </c>
      <c r="M20" s="17" t="inlineStr">
        <is>
          <t>Status</t>
        </is>
      </c>
      <c r="N20" s="17" t="inlineStr">
        <is>
          <t>Comments</t>
        </is>
      </c>
    </row>
    <row r="21" ht="17.85" customHeight="1">
      <c r="B21" s="139" t="inlineStr">
        <is>
          <t>MS3</t>
        </is>
      </c>
      <c r="C21" s="112" t="inlineStr">
        <is>
          <t>Sensor prototype validated in the lab</t>
        </is>
      </c>
      <c r="D21" s="9" t="n"/>
      <c r="E21" s="9" t="n"/>
      <c r="F21" s="7" t="n"/>
      <c r="G21" s="22" t="inlineStr">
        <is>
          <t>DATAWISE</t>
        </is>
      </c>
      <c r="H21" s="7" t="n"/>
      <c r="I21" s="112" t="inlineStr">
        <is>
          <t>Validation report</t>
        </is>
      </c>
      <c r="J21" s="7" t="n"/>
      <c r="K21" s="21" t="n">
        <v>14</v>
      </c>
      <c r="L21" s="113">
        <f>IF(K21="","",EOMONTH(ProjectStartDate,K21-1))</f>
        <v/>
      </c>
      <c r="M21" s="22">
        <f>IFERROR(INDEX(MS_Status,MATCH($B21,MS_Code,0))&amp;"","")</f>
        <v/>
      </c>
      <c r="N21" s="112" t="n"/>
    </row>
    <row r="22" ht="17.85" customHeight="1">
      <c r="B22" s="140" t="inlineStr">
        <is>
          <t>MS5</t>
        </is>
      </c>
      <c r="C22" s="115" t="inlineStr">
        <is>
          <t>Platform released</t>
        </is>
      </c>
      <c r="D22" s="9" t="n"/>
      <c r="E22" s="9" t="n"/>
      <c r="F22" s="7" t="n"/>
      <c r="G22" s="114" t="inlineStr">
        <is>
          <t>DATAWISE</t>
        </is>
      </c>
      <c r="H22" s="7" t="n"/>
      <c r="I22" s="115" t="inlineStr">
        <is>
          <t>D3.3 submitted</t>
        </is>
      </c>
      <c r="J22" s="7" t="n"/>
      <c r="K22" s="116" t="n">
        <v>30</v>
      </c>
      <c r="L22" s="117">
        <f>IF(K22="","",EOMONTH(ProjectStartDate,K22-1))</f>
        <v/>
      </c>
      <c r="M22" s="114">
        <f>IFERROR(INDEX(MS_Status,MATCH($B22,MS_Code,0))&amp;"","")</f>
        <v/>
      </c>
      <c r="N22" s="115" t="n"/>
    </row>
  </sheetData>
  <mergeCells count="33">
    <mergeCell ref="G21:H21"/>
    <mergeCell ref="C17:F17"/>
    <mergeCell ref="I8:J9"/>
    <mergeCell ref="G17:H17"/>
    <mergeCell ref="K8:L9"/>
    <mergeCell ref="I4:J5"/>
    <mergeCell ref="K4:L5"/>
    <mergeCell ref="E10:F10"/>
    <mergeCell ref="I7:J7"/>
    <mergeCell ref="C15:F15"/>
    <mergeCell ref="I22:J22"/>
    <mergeCell ref="E9:F9"/>
    <mergeCell ref="C14:F14"/>
    <mergeCell ref="I3:J3"/>
    <mergeCell ref="I21:J21"/>
    <mergeCell ref="G15:H15"/>
    <mergeCell ref="C6:G7"/>
    <mergeCell ref="M8:M9"/>
    <mergeCell ref="C20:F20"/>
    <mergeCell ref="C16:F16"/>
    <mergeCell ref="G14:H14"/>
    <mergeCell ref="E3:G3"/>
    <mergeCell ref="C22:F22"/>
    <mergeCell ref="K7:L7"/>
    <mergeCell ref="G20:H20"/>
    <mergeCell ref="M4:M5"/>
    <mergeCell ref="I20:J20"/>
    <mergeCell ref="G16:H16"/>
    <mergeCell ref="C3:C4"/>
    <mergeCell ref="C21:F21"/>
    <mergeCell ref="E4:G4"/>
    <mergeCell ref="G22:H22"/>
    <mergeCell ref="K3:L3"/>
  </mergeCells>
  <conditionalFormatting sqref="M4">
    <cfRule type="dataBar" priority="1">
      <dataBar>
        <cfvo type="num" val="0"/>
        <cfvo type="num" val="1"/>
        <color rgb="0063BE7B"/>
      </dataBar>
    </cfRule>
  </conditionalFormatting>
  <conditionalFormatting sqref="M8">
    <cfRule type="expression" priority="2" dxfId="5">
      <formula>$M$8&gt;0</formula>
    </cfRule>
  </conditionalFormatting>
  <conditionalFormatting sqref="M15:M17">
    <cfRule type="expression" priority="3" dxfId="2">
      <formula>$M15="Accepted by PO"</formula>
    </cfRule>
    <cfRule type="expression" priority="4" dxfId="3">
      <formula>$M15="Submitted to PO"</formula>
    </cfRule>
    <cfRule type="expression" priority="5" dxfId="4">
      <formula>$M15="Drafting Begun"</formula>
    </cfRule>
    <cfRule type="expression" priority="6" dxfId="4">
      <formula>$M15="Waiting Feedback"</formula>
    </cfRule>
    <cfRule type="expression" priority="7" dxfId="5">
      <formula>$M15="Rejected by PO"</formula>
    </cfRule>
    <cfRule type="expression" priority="8" dxfId="5">
      <formula>$M15="Issue"</formula>
    </cfRule>
    <cfRule type="expression" priority="9" dxfId="6">
      <formula>$M15="On Hold"</formula>
    </cfRule>
  </conditionalFormatting>
  <conditionalFormatting sqref="M21:M22">
    <cfRule type="expression" priority="10" dxfId="2">
      <formula>$M21="Achieved"</formula>
    </cfRule>
    <cfRule type="expression" priority="11" dxfId="4">
      <formula>$M21="Partially Achieved"</formula>
    </cfRule>
    <cfRule type="expression" priority="12" dxfId="5">
      <formula>$M21="Not Achieved"</formula>
    </cfRule>
    <cfRule type="expression" priority="13" dxfId="5">
      <formula>$M21="Issue"</formula>
    </cfRule>
  </conditionalFormatting>
  <pageMargins left="0.75" right="0.75" top="1" bottom="1" header="0.5" footer="0.5"/>
  <pageSetup orientation="landscape" fitToHeight="0" fitToWidth="1"/>
</worksheet>
</file>

<file path=xl/worksheets/sheet10.xml><?xml version="1.0" encoding="utf-8"?>
<worksheet xmlns="http://schemas.openxmlformats.org/spreadsheetml/2006/main">
  <sheetPr>
    <tabColor rgb="00EE833A"/>
    <outlinePr summaryBelow="1" summaryRight="1"/>
    <pageSetUpPr fitToPage="1"/>
  </sheetPr>
  <dimension ref="B2:M10"/>
  <sheetViews>
    <sheetView tabSelected="0" zoomScale="9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26" customWidth="1" min="2" max="2"/>
    <col width="12" customWidth="1" min="3" max="3"/>
    <col width="60" customWidth="1" min="4" max="4"/>
    <col width="13" customWidth="1" min="5" max="5"/>
    <col width="13" customWidth="1" min="6" max="6"/>
    <col width="11" customWidth="1" min="7" max="7"/>
    <col width="15" customWidth="1" min="8" max="8"/>
    <col width="40" customWidth="1" min="9" max="9"/>
    <col width="15" customWidth="1" min="10" max="10"/>
    <col width="22" customWidth="1" min="11" max="11"/>
    <col width="20" customWidth="1" min="12" max="12"/>
    <col width="32" customWidth="1" min="13" max="13"/>
  </cols>
  <sheetData>
    <row r="2" ht="30" customHeight="1">
      <c r="B2" s="141" t="inlineStr">
        <is>
          <t>WP3 – Sensor network and data platform</t>
        </is>
      </c>
      <c r="C2" s="9" t="n"/>
      <c r="D2" s="9" t="n"/>
      <c r="E2" s="9" t="n"/>
      <c r="F2" s="9" t="n"/>
      <c r="G2" s="9" t="n"/>
      <c r="H2" s="9" t="n"/>
      <c r="I2" s="9" t="n"/>
      <c r="J2" s="9" t="n"/>
      <c r="K2" s="9" t="n"/>
      <c r="L2" s="9" t="n"/>
      <c r="M2" s="7" t="n"/>
    </row>
    <row r="3" ht="22" customHeight="1">
      <c r="B3" s="142" t="inlineStr">
        <is>
          <t>M4–M30  ·  Leader: DATAWISE</t>
        </is>
      </c>
      <c r="C3" s="9" t="n"/>
      <c r="D3" s="9" t="n"/>
      <c r="E3" s="9" t="n"/>
      <c r="F3" s="9" t="n"/>
      <c r="G3" s="9" t="n"/>
      <c r="H3" s="9" t="n"/>
      <c r="I3" s="9" t="n"/>
      <c r="J3" s="9" t="n"/>
      <c r="K3" s="9" t="n"/>
      <c r="L3" s="9" t="n"/>
      <c r="M3" s="7" t="n"/>
    </row>
    <row r="4" ht="30" customHeight="1">
      <c r="B4" s="143" t="inlineStr">
        <is>
          <t>TASK</t>
        </is>
      </c>
      <c r="C4" s="143" t="inlineStr">
        <is>
          <t>DURATION</t>
        </is>
      </c>
      <c r="D4" s="143" t="inlineStr">
        <is>
          <t>SUBTASK</t>
        </is>
      </c>
      <c r="E4" s="143" t="inlineStr">
        <is>
          <t>MILESTONES</t>
        </is>
      </c>
      <c r="F4" s="143" t="inlineStr">
        <is>
          <t>DELIVERABLES</t>
        </is>
      </c>
      <c r="G4" s="143" t="inlineStr">
        <is>
          <t>DEADLINE</t>
        </is>
      </c>
      <c r="H4" s="143" t="inlineStr">
        <is>
          <t>STATUS</t>
        </is>
      </c>
      <c r="I4" s="143" t="inlineStr">
        <is>
          <t>PLANNING</t>
        </is>
      </c>
      <c r="J4" s="143" t="inlineStr">
        <is>
          <t>LEAD</t>
        </is>
      </c>
      <c r="K4" s="143" t="inlineStr">
        <is>
          <t>PARTICIPANTS</t>
        </is>
      </c>
      <c r="L4" s="143" t="inlineStr">
        <is>
          <t>RESP. PERSONNEL</t>
        </is>
      </c>
      <c r="M4" s="143" t="inlineStr">
        <is>
          <t>COMMENTS</t>
        </is>
      </c>
    </row>
    <row r="5" ht="19.2" customHeight="1">
      <c r="B5" s="144" t="inlineStr">
        <is>
          <t>T3.1: Low-cost soil moisture sensor network</t>
        </is>
      </c>
      <c r="C5" s="145" t="inlineStr">
        <is>
          <t>M4–M20</t>
        </is>
      </c>
      <c r="D5" s="146" t="inlineStr">
        <is>
          <t>Deliverable D3.1: Sensor network prototype</t>
        </is>
      </c>
      <c r="E5" s="145" t="inlineStr">
        <is>
          <t>n/a</t>
        </is>
      </c>
      <c r="F5" s="145" t="inlineStr">
        <is>
          <t>D3.1</t>
        </is>
      </c>
      <c r="G5" s="147" t="n">
        <v>14</v>
      </c>
      <c r="H5" s="145" t="inlineStr">
        <is>
          <t>ONGOING</t>
        </is>
      </c>
      <c r="I5" s="146" t="n"/>
      <c r="J5" s="145" t="inlineStr">
        <is>
          <t>DATAWISE</t>
        </is>
      </c>
      <c r="K5" s="145" t="inlineStr">
        <is>
          <t>UCN</t>
        </is>
      </c>
      <c r="L5" s="146" t="inlineStr">
        <is>
          <t>DATAWISE</t>
        </is>
      </c>
      <c r="M5" s="148" t="n"/>
    </row>
    <row r="6" ht="19.2" customHeight="1">
      <c r="B6" s="123" t="n"/>
      <c r="C6" s="123" t="n"/>
      <c r="D6" s="146" t="inlineStr">
        <is>
          <t>Milestone MS3: Sensor prototype validated in the lab</t>
        </is>
      </c>
      <c r="E6" s="145" t="inlineStr">
        <is>
          <t>MS3</t>
        </is>
      </c>
      <c r="F6" s="145" t="inlineStr">
        <is>
          <t>n/a</t>
        </is>
      </c>
      <c r="G6" s="147" t="n">
        <v>14</v>
      </c>
      <c r="H6" s="145" t="inlineStr">
        <is>
          <t>ONGOING</t>
        </is>
      </c>
      <c r="I6" s="146" t="n"/>
      <c r="J6" s="123" t="n"/>
      <c r="K6" s="123" t="n"/>
      <c r="L6" s="146" t="inlineStr">
        <is>
          <t>DATAWISE</t>
        </is>
      </c>
      <c r="M6" s="148" t="n"/>
    </row>
    <row r="8" ht="19.2" customHeight="1">
      <c r="B8" s="144" t="inlineStr">
        <is>
          <t>T3.2: Irrigation decision-support platform</t>
        </is>
      </c>
      <c r="C8" s="145" t="inlineStr">
        <is>
          <t>M8–M30</t>
        </is>
      </c>
      <c r="D8" s="146" t="inlineStr">
        <is>
          <t>Deliverable D3.2: Decision-support platform v1</t>
        </is>
      </c>
      <c r="E8" s="145" t="inlineStr">
        <is>
          <t>n/a</t>
        </is>
      </c>
      <c r="F8" s="145" t="inlineStr">
        <is>
          <t>D3.2</t>
        </is>
      </c>
      <c r="G8" s="147" t="n">
        <v>20</v>
      </c>
      <c r="H8" s="145" t="inlineStr">
        <is>
          <t>ONGOING</t>
        </is>
      </c>
      <c r="I8" s="146" t="n"/>
      <c r="J8" s="145" t="inlineStr">
        <is>
          <t>DATAWISE</t>
        </is>
      </c>
      <c r="K8" s="145" t="inlineStr">
        <is>
          <t>HYDRA</t>
        </is>
      </c>
      <c r="L8" s="146" t="inlineStr">
        <is>
          <t>DATAWISE</t>
        </is>
      </c>
      <c r="M8" s="148" t="n"/>
    </row>
    <row r="9" ht="35.40000000000001" customHeight="1">
      <c r="B9" s="149" t="n"/>
      <c r="C9" s="149" t="n"/>
      <c r="D9" s="146" t="inlineStr">
        <is>
          <t>Deliverable D3.3: Decision-support platform final release</t>
        </is>
      </c>
      <c r="E9" s="145" t="inlineStr">
        <is>
          <t>n/a</t>
        </is>
      </c>
      <c r="F9" s="145" t="inlineStr">
        <is>
          <t>D3.3</t>
        </is>
      </c>
      <c r="G9" s="147" t="n">
        <v>30</v>
      </c>
      <c r="H9" s="145" t="inlineStr">
        <is>
          <t>ONGOING</t>
        </is>
      </c>
      <c r="I9" s="146" t="n"/>
      <c r="J9" s="149" t="n"/>
      <c r="K9" s="149" t="n"/>
      <c r="L9" s="146" t="inlineStr">
        <is>
          <t>DATAWISE</t>
        </is>
      </c>
      <c r="M9" s="148" t="n"/>
    </row>
    <row r="10" ht="19.2" customHeight="1">
      <c r="B10" s="123" t="n"/>
      <c r="C10" s="123" t="n"/>
      <c r="D10" s="146" t="inlineStr">
        <is>
          <t>Milestone MS5: Platform released</t>
        </is>
      </c>
      <c r="E10" s="145" t="inlineStr">
        <is>
          <t>MS5</t>
        </is>
      </c>
      <c r="F10" s="145" t="inlineStr">
        <is>
          <t>n/a</t>
        </is>
      </c>
      <c r="G10" s="147" t="n">
        <v>30</v>
      </c>
      <c r="H10" s="145" t="inlineStr">
        <is>
          <t>ONGOING</t>
        </is>
      </c>
      <c r="I10" s="146" t="n"/>
      <c r="J10" s="123" t="n"/>
      <c r="K10" s="123" t="n"/>
      <c r="L10" s="146" t="inlineStr">
        <is>
          <t>DATAWISE</t>
        </is>
      </c>
      <c r="M10" s="148" t="n"/>
    </row>
  </sheetData>
  <mergeCells count="10">
    <mergeCell ref="B2:M2"/>
    <mergeCell ref="K5:K6"/>
    <mergeCell ref="J5:J6"/>
    <mergeCell ref="B3:M3"/>
    <mergeCell ref="B8:B10"/>
    <mergeCell ref="J8:J10"/>
    <mergeCell ref="K8:K10"/>
    <mergeCell ref="C8:C10"/>
    <mergeCell ref="B5:B6"/>
    <mergeCell ref="C5:C6"/>
  </mergeCells>
  <conditionalFormatting sqref="H5:H10">
    <cfRule type="expression" priority="1" dxfId="2">
      <formula>$H5="COMPLETED"</formula>
    </cfRule>
    <cfRule type="expression" priority="2" dxfId="8">
      <formula>$H5="ONGOING"</formula>
    </cfRule>
    <cfRule type="expression" priority="3" dxfId="9">
      <formula>$H5="NOT STARTED"</formula>
    </cfRule>
    <cfRule type="expression" priority="4" dxfId="5">
      <formula>$H5="DELAYED"</formula>
    </cfRule>
    <cfRule type="expression" priority="5" dxfId="6">
      <formula>$H5="ON HOLD"</formula>
    </cfRule>
  </conditionalFormatting>
  <dataValidations count="1">
    <dataValidation sqref="H5:H10" showDropDown="0" showInputMessage="0" showErrorMessage="0" allowBlank="1" errorTitle="Invalid value" error="Please pick a value from the list." type="list">
      <formula1>=TaskStatus</formula1>
    </dataValidation>
  </dataValidations>
  <pageMargins left="0.75" right="0.75" top="1" bottom="1" header="0.5" footer="0.5"/>
  <pageSetup orientation="landscape" fitToHeight="0" fitToWidth="1"/>
</worksheet>
</file>

<file path=xl/worksheets/sheet11.xml><?xml version="1.0" encoding="utf-8"?>
<worksheet xmlns="http://schemas.openxmlformats.org/spreadsheetml/2006/main">
  <sheetPr>
    <tabColor rgb="00D20698"/>
    <outlinePr summaryBelow="1" summaryRight="1"/>
    <pageSetUpPr fitToPage="1"/>
  </sheetPr>
  <dimension ref="B2:N20"/>
  <sheetViews>
    <sheetView showGridLines="0" tabSelected="0" zoomScale="110" workbookViewId="0">
      <selection activeCell="A1" sqref="A1"/>
    </sheetView>
  </sheetViews>
  <sheetFormatPr baseColWidth="8" defaultRowHeight="15"/>
  <cols>
    <col width="2" customWidth="1" min="1" max="1"/>
    <col width="11" customWidth="1" min="2" max="2"/>
    <col width="11" customWidth="1" min="3" max="3"/>
    <col width="9" customWidth="1" min="4" max="4"/>
    <col width="9" customWidth="1" min="5" max="5"/>
    <col width="12" customWidth="1" min="6" max="6"/>
    <col width="10" customWidth="1" min="7" max="7"/>
    <col width="10" customWidth="1" min="8" max="8"/>
    <col width="12" customWidth="1" min="9" max="9"/>
    <col width="12" customWidth="1" min="10" max="10"/>
    <col width="11" customWidth="1" min="11" max="11"/>
    <col width="12" customWidth="1" min="12" max="12"/>
    <col width="18" customWidth="1" min="13" max="13"/>
    <col width="60" customWidth="1" min="14" max="14"/>
  </cols>
  <sheetData>
    <row r="2">
      <c r="B2" s="118" t="inlineStr">
        <is>
          <t>AGRIWATER · Work Package 4</t>
        </is>
      </c>
      <c r="C2" s="119" t="n"/>
      <c r="D2" s="119" t="n"/>
      <c r="E2" s="119" t="n"/>
      <c r="F2" s="119" t="n"/>
      <c r="G2" s="119" t="n"/>
      <c r="H2" s="119" t="n"/>
      <c r="I2" s="119" t="n"/>
      <c r="J2" s="119" t="n"/>
      <c r="K2" s="119" t="n"/>
      <c r="L2" s="119" t="n"/>
      <c r="M2" s="119" t="n"/>
      <c r="N2" s="119" t="n"/>
    </row>
    <row r="3">
      <c r="B3" s="120" t="inlineStr">
        <is>
          <t>WP#</t>
        </is>
      </c>
      <c r="C3" s="121" t="n">
        <v>4</v>
      </c>
      <c r="D3" s="119" t="n"/>
      <c r="E3" s="122" t="inlineStr">
        <is>
          <t>WP Leader</t>
        </is>
      </c>
      <c r="H3" s="119" t="n"/>
      <c r="I3" s="122" t="inlineStr">
        <is>
          <t>Deliverables</t>
        </is>
      </c>
      <c r="K3" s="122" t="inlineStr">
        <is>
          <t>Submitted / Accepted</t>
        </is>
      </c>
      <c r="M3" s="122" t="inlineStr">
        <is>
          <t>Progress</t>
        </is>
      </c>
      <c r="N3" s="119" t="n"/>
    </row>
    <row r="4">
      <c r="B4" s="119" t="n"/>
      <c r="C4" s="123" t="n"/>
      <c r="D4" s="119" t="n"/>
      <c r="E4" s="124" t="inlineStr">
        <is>
          <t>HYDRA</t>
        </is>
      </c>
      <c r="F4" s="9" t="n"/>
      <c r="G4" s="7" t="n"/>
      <c r="H4" s="119" t="n"/>
      <c r="I4" s="125">
        <f>COUNTIF(D_WP,"WP4")</f>
        <v/>
      </c>
      <c r="J4" s="126" t="n"/>
      <c r="K4" s="125">
        <f>COUNTIFS(D_WP,"WP4",D_Status,"Submitted to PO")+COUNTIFS(D_WP,"WP4",D_Status,"Accepted by PO")</f>
        <v/>
      </c>
      <c r="L4" s="126" t="n"/>
      <c r="M4" s="127">
        <f>IF(I4=0,0,K4/I4)</f>
        <v/>
      </c>
      <c r="N4" s="119" t="n"/>
    </row>
    <row r="5">
      <c r="B5" s="119" t="n"/>
      <c r="C5" s="128" t="inlineStr">
        <is>
          <t>WP Title</t>
        </is>
      </c>
      <c r="D5" s="119" t="n"/>
      <c r="E5" s="119" t="n"/>
      <c r="F5" s="119" t="n"/>
      <c r="G5" s="119" t="n"/>
      <c r="H5" s="119" t="n"/>
      <c r="I5" s="129" t="n"/>
      <c r="J5" s="130" t="n"/>
      <c r="K5" s="129" t="n"/>
      <c r="L5" s="130" t="n"/>
      <c r="M5" s="123" t="n"/>
      <c r="N5" s="119" t="n"/>
    </row>
    <row r="6" ht="15" customHeight="1">
      <c r="B6" s="119" t="n"/>
      <c r="C6" s="131" t="inlineStr">
        <is>
          <t>Pilots and impact assessment</t>
        </is>
      </c>
      <c r="D6" s="132" t="n"/>
      <c r="E6" s="132" t="n"/>
      <c r="F6" s="132" t="n"/>
      <c r="G6" s="126" t="n"/>
      <c r="H6" s="119" t="n"/>
      <c r="I6" s="119" t="n"/>
      <c r="J6" s="119" t="n"/>
      <c r="K6" s="119" t="n"/>
      <c r="L6" s="119" t="n"/>
      <c r="M6" s="119" t="n"/>
      <c r="N6" s="119" t="n"/>
    </row>
    <row r="7" ht="15" customHeight="1">
      <c r="B7" s="119" t="n"/>
      <c r="C7" s="129" t="n"/>
      <c r="D7" s="133" t="n"/>
      <c r="E7" s="133" t="n"/>
      <c r="F7" s="133" t="n"/>
      <c r="G7" s="130" t="n"/>
      <c r="H7" s="119" t="n"/>
      <c r="I7" s="122" t="inlineStr">
        <is>
          <t>Due within 3 months</t>
        </is>
      </c>
      <c r="K7" s="122" t="inlineStr">
        <is>
          <t>Due within 6 months</t>
        </is>
      </c>
      <c r="M7" s="122" t="inlineStr">
        <is>
          <t>Overdue</t>
        </is>
      </c>
      <c r="N7" s="119" t="n"/>
    </row>
    <row r="8">
      <c r="B8" s="119" t="n"/>
      <c r="C8" s="119" t="n"/>
      <c r="D8" s="119" t="n"/>
      <c r="E8" s="119" t="n"/>
      <c r="F8" s="119" t="n"/>
      <c r="G8" s="119" t="n"/>
      <c r="H8" s="119" t="n"/>
      <c r="I8" s="125" t="inlineStr">
        <is>
          <t>=COUNTIFS(D_WP,"WP4",D_Due,"&gt;="&amp;TODAY(),D_Due,"&lt;="&amp;EOMONTH(TODAY(),3),D_Status,"&lt;&gt;Submitted to PO",D_Status,"&lt;&gt;Accepted by PO")</t>
        </is>
      </c>
      <c r="J8" s="126" t="n"/>
      <c r="K8" s="125" t="inlineStr">
        <is>
          <t>=COUNTIFS(D_WP,"WP4",D_Due,"&gt;="&amp;TODAY(),D_Due,"&lt;="&amp;EOMONTH(TODAY(),6),D_Status,"&lt;&gt;Submitted to PO",D_Status,"&lt;&gt;Accepted by PO")</t>
        </is>
      </c>
      <c r="L8" s="126" t="n"/>
      <c r="M8" s="125">
        <f>COUNTIFS(D_WP,"WP4",D_Due,"&lt;"&amp;TODAY(),D_Status,"&lt;&gt;Submitted to PO",D_Status,"&lt;&gt;Accepted by PO")</f>
        <v/>
      </c>
      <c r="N8" s="119" t="n"/>
    </row>
    <row r="9">
      <c r="B9" s="119" t="n"/>
      <c r="C9" s="134" t="inlineStr">
        <is>
          <t>Start</t>
        </is>
      </c>
      <c r="D9" s="135" t="n">
        <v>10</v>
      </c>
      <c r="E9" s="136">
        <f>IF(D9="","",EDATE(ProjectStartDate,D9-1))</f>
        <v/>
      </c>
      <c r="F9" s="7" t="n"/>
      <c r="G9" s="119" t="n"/>
      <c r="H9" s="119" t="n"/>
      <c r="I9" s="129" t="n"/>
      <c r="J9" s="130" t="n"/>
      <c r="K9" s="129" t="n"/>
      <c r="L9" s="130" t="n"/>
      <c r="M9" s="123" t="n"/>
      <c r="N9" s="119" t="n"/>
    </row>
    <row r="10">
      <c r="B10" s="119" t="n"/>
      <c r="C10" s="134" t="inlineStr">
        <is>
          <t>End</t>
        </is>
      </c>
      <c r="D10" s="135" t="n">
        <v>36</v>
      </c>
      <c r="E10" s="136">
        <f>IF(D10="","",EOMONTH(ProjectStartDate,D10-1))</f>
        <v/>
      </c>
      <c r="F10" s="7" t="n"/>
      <c r="G10" s="119" t="n"/>
      <c r="H10" s="119" t="n"/>
      <c r="I10" s="119" t="n"/>
      <c r="J10" s="119" t="n"/>
      <c r="K10" s="119" t="n"/>
      <c r="L10" s="119" t="n"/>
      <c r="M10" s="119" t="n"/>
      <c r="N10" s="119" t="n"/>
    </row>
    <row r="11">
      <c r="B11" s="137" t="inlineStr">
        <is>
          <t>Deliverable and milestone status is updated in the 'Upcoming_MilestonesDeliverables' sheet.</t>
        </is>
      </c>
      <c r="C11" s="119" t="n"/>
      <c r="D11" s="119" t="n"/>
      <c r="E11" s="119" t="n"/>
      <c r="F11" s="119" t="n"/>
      <c r="G11" s="119" t="n"/>
      <c r="H11" s="119" t="n"/>
      <c r="I11" s="119" t="n"/>
      <c r="J11" s="119" t="n"/>
      <c r="K11" s="119" t="n"/>
      <c r="L11" s="119" t="n"/>
      <c r="M11" s="119" t="n"/>
      <c r="N11" s="119" t="n"/>
    </row>
    <row r="13">
      <c r="B13" s="138" t="inlineStr">
        <is>
          <t>Deliverables</t>
        </is>
      </c>
    </row>
    <row r="14" ht="30" customHeight="1">
      <c r="B14" s="17" t="inlineStr">
        <is>
          <t>Deliverable No</t>
        </is>
      </c>
      <c r="C14" s="17" t="inlineStr">
        <is>
          <t>Deliverable Title</t>
        </is>
      </c>
      <c r="D14" s="9" t="n"/>
      <c r="E14" s="9" t="n"/>
      <c r="F14" s="7" t="n"/>
      <c r="G14" s="17" t="inlineStr">
        <is>
          <t>Responsible Partner</t>
        </is>
      </c>
      <c r="H14" s="7" t="n"/>
      <c r="I14" s="17" t="inlineStr">
        <is>
          <t>Type</t>
        </is>
      </c>
      <c r="J14" s="17" t="inlineStr">
        <is>
          <t>Dissemin. Level</t>
        </is>
      </c>
      <c r="K14" s="17" t="inlineStr">
        <is>
          <t>Due</t>
        </is>
      </c>
      <c r="L14" s="17" t="inlineStr">
        <is>
          <t>Due Date</t>
        </is>
      </c>
      <c r="M14" s="17" t="inlineStr">
        <is>
          <t>Status</t>
        </is>
      </c>
      <c r="N14" s="17" t="inlineStr">
        <is>
          <t>Comments</t>
        </is>
      </c>
    </row>
    <row r="15" ht="17.85" customHeight="1">
      <c r="B15" s="139" t="inlineStr">
        <is>
          <t>D4.1</t>
        </is>
      </c>
      <c r="C15" s="112" t="inlineStr">
        <is>
          <t>Pilot deployment report</t>
        </is>
      </c>
      <c r="D15" s="9" t="n"/>
      <c r="E15" s="9" t="n"/>
      <c r="F15" s="7" t="n"/>
      <c r="G15" s="22" t="inlineStr">
        <is>
          <t>HYDRA</t>
        </is>
      </c>
      <c r="H15" s="7" t="n"/>
      <c r="I15" s="22" t="inlineStr">
        <is>
          <t>R</t>
        </is>
      </c>
      <c r="J15" s="22" t="inlineStr">
        <is>
          <t>PU</t>
        </is>
      </c>
      <c r="K15" s="21" t="n">
        <v>24</v>
      </c>
      <c r="L15" s="113">
        <f>IF(K15="","",EOMONTH(ProjectStartDate,K15-1))</f>
        <v/>
      </c>
      <c r="M15" s="22">
        <f>IFERROR(INDEX(D_Status,MATCH($B15,D_Code,0))&amp;"","")</f>
        <v/>
      </c>
      <c r="N15" s="112" t="n"/>
    </row>
    <row r="16" ht="17.85" customHeight="1">
      <c r="B16" s="140" t="inlineStr">
        <is>
          <t>D4.2</t>
        </is>
      </c>
      <c r="C16" s="115" t="inlineStr">
        <is>
          <t>Impact assessment report</t>
        </is>
      </c>
      <c r="D16" s="9" t="n"/>
      <c r="E16" s="9" t="n"/>
      <c r="F16" s="7" t="n"/>
      <c r="G16" s="114" t="inlineStr">
        <is>
          <t>HYDRA</t>
        </is>
      </c>
      <c r="H16" s="7" t="n"/>
      <c r="I16" s="114" t="inlineStr">
        <is>
          <t>R</t>
        </is>
      </c>
      <c r="J16" s="114" t="inlineStr">
        <is>
          <t>PU</t>
        </is>
      </c>
      <c r="K16" s="116" t="n">
        <v>36</v>
      </c>
      <c r="L16" s="117">
        <f>IF(K16="","",EOMONTH(ProjectStartDate,K16-1))</f>
        <v/>
      </c>
      <c r="M16" s="114">
        <f>IFERROR(INDEX(D_Status,MATCH($B16,D_Code,0))&amp;"","")</f>
        <v/>
      </c>
      <c r="N16" s="115" t="n"/>
    </row>
    <row r="18">
      <c r="B18" s="138" t="inlineStr">
        <is>
          <t>Milestones</t>
        </is>
      </c>
    </row>
    <row r="19" ht="30" customHeight="1">
      <c r="B19" s="17" t="inlineStr">
        <is>
          <t>Milestone No</t>
        </is>
      </c>
      <c r="C19" s="17" t="inlineStr">
        <is>
          <t>Milestone Title</t>
        </is>
      </c>
      <c r="D19" s="9" t="n"/>
      <c r="E19" s="9" t="n"/>
      <c r="F19" s="7" t="n"/>
      <c r="G19" s="17" t="inlineStr">
        <is>
          <t>Leader</t>
        </is>
      </c>
      <c r="H19" s="7" t="n"/>
      <c r="I19" s="17" t="inlineStr">
        <is>
          <t>Means of Verification</t>
        </is>
      </c>
      <c r="J19" s="7" t="n"/>
      <c r="K19" s="17" t="inlineStr">
        <is>
          <t>Due</t>
        </is>
      </c>
      <c r="L19" s="17" t="inlineStr">
        <is>
          <t>Due Date</t>
        </is>
      </c>
      <c r="M19" s="17" t="inlineStr">
        <is>
          <t>Status</t>
        </is>
      </c>
      <c r="N19" s="17" t="inlineStr">
        <is>
          <t>Comments</t>
        </is>
      </c>
    </row>
    <row r="20" ht="17.85" customHeight="1">
      <c r="B20" s="139" t="inlineStr">
        <is>
          <t>MS4</t>
        </is>
      </c>
      <c r="C20" s="112" t="inlineStr">
        <is>
          <t>All pilots operational</t>
        </is>
      </c>
      <c r="D20" s="9" t="n"/>
      <c r="E20" s="9" t="n"/>
      <c r="F20" s="7" t="n"/>
      <c r="G20" s="22" t="inlineStr">
        <is>
          <t>HYDRA</t>
        </is>
      </c>
      <c r="H20" s="7" t="n"/>
      <c r="I20" s="112" t="inlineStr">
        <is>
          <t>Pilot status report</t>
        </is>
      </c>
      <c r="J20" s="7" t="n"/>
      <c r="K20" s="21" t="n">
        <v>18</v>
      </c>
      <c r="L20" s="113">
        <f>IF(K20="","",EOMONTH(ProjectStartDate,K20-1))</f>
        <v/>
      </c>
      <c r="M20" s="22">
        <f>IFERROR(INDEX(MS_Status,MATCH($B20,MS_Code,0))&amp;"","")</f>
        <v/>
      </c>
      <c r="N20" s="112" t="n"/>
    </row>
  </sheetData>
  <mergeCells count="28">
    <mergeCell ref="C19:F19"/>
    <mergeCell ref="I8:J9"/>
    <mergeCell ref="K8:L9"/>
    <mergeCell ref="I4:J5"/>
    <mergeCell ref="K4:L5"/>
    <mergeCell ref="E10:F10"/>
    <mergeCell ref="I7:J7"/>
    <mergeCell ref="G19:H19"/>
    <mergeCell ref="C15:F15"/>
    <mergeCell ref="E9:F9"/>
    <mergeCell ref="C14:F14"/>
    <mergeCell ref="I3:J3"/>
    <mergeCell ref="G15:H15"/>
    <mergeCell ref="C6:G7"/>
    <mergeCell ref="M8:M9"/>
    <mergeCell ref="C20:F20"/>
    <mergeCell ref="C16:F16"/>
    <mergeCell ref="G14:H14"/>
    <mergeCell ref="E3:G3"/>
    <mergeCell ref="K7:L7"/>
    <mergeCell ref="G20:H20"/>
    <mergeCell ref="M4:M5"/>
    <mergeCell ref="I20:J20"/>
    <mergeCell ref="G16:H16"/>
    <mergeCell ref="C3:C4"/>
    <mergeCell ref="I19:J19"/>
    <mergeCell ref="E4:G4"/>
    <mergeCell ref="K3:L3"/>
  </mergeCells>
  <conditionalFormatting sqref="M4">
    <cfRule type="dataBar" priority="1">
      <dataBar>
        <cfvo type="num" val="0"/>
        <cfvo type="num" val="1"/>
        <color rgb="0063BE7B"/>
      </dataBar>
    </cfRule>
  </conditionalFormatting>
  <conditionalFormatting sqref="M8">
    <cfRule type="expression" priority="2" dxfId="5">
      <formula>$M$8&gt;0</formula>
    </cfRule>
  </conditionalFormatting>
  <conditionalFormatting sqref="M15:M16">
    <cfRule type="expression" priority="3" dxfId="2">
      <formula>$M15="Accepted by PO"</formula>
    </cfRule>
    <cfRule type="expression" priority="4" dxfId="3">
      <formula>$M15="Submitted to PO"</formula>
    </cfRule>
    <cfRule type="expression" priority="5" dxfId="4">
      <formula>$M15="Drafting Begun"</formula>
    </cfRule>
    <cfRule type="expression" priority="6" dxfId="4">
      <formula>$M15="Waiting Feedback"</formula>
    </cfRule>
    <cfRule type="expression" priority="7" dxfId="5">
      <formula>$M15="Rejected by PO"</formula>
    </cfRule>
    <cfRule type="expression" priority="8" dxfId="5">
      <formula>$M15="Issue"</formula>
    </cfRule>
    <cfRule type="expression" priority="9" dxfId="6">
      <formula>$M15="On Hold"</formula>
    </cfRule>
  </conditionalFormatting>
  <conditionalFormatting sqref="M20">
    <cfRule type="expression" priority="10" dxfId="2">
      <formula>$M20="Achieved"</formula>
    </cfRule>
    <cfRule type="expression" priority="11" dxfId="4">
      <formula>$M20="Partially Achieved"</formula>
    </cfRule>
    <cfRule type="expression" priority="12" dxfId="5">
      <formula>$M20="Not Achieved"</formula>
    </cfRule>
    <cfRule type="expression" priority="13" dxfId="5">
      <formula>$M20="Issue"</formula>
    </cfRule>
  </conditionalFormatting>
  <pageMargins left="0.75" right="0.75" top="1" bottom="1" header="0.5" footer="0.5"/>
  <pageSetup orientation="landscape" fitToHeight="0" fitToWidth="1"/>
</worksheet>
</file>

<file path=xl/worksheets/sheet12.xml><?xml version="1.0" encoding="utf-8"?>
<worksheet xmlns="http://schemas.openxmlformats.org/spreadsheetml/2006/main">
  <sheetPr>
    <tabColor rgb="00D20698"/>
    <outlinePr summaryBelow="1" summaryRight="1"/>
    <pageSetUpPr fitToPage="1"/>
  </sheetPr>
  <dimension ref="B2:M8"/>
  <sheetViews>
    <sheetView tabSelected="0" zoomScale="9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26" customWidth="1" min="2" max="2"/>
    <col width="12" customWidth="1" min="3" max="3"/>
    <col width="60" customWidth="1" min="4" max="4"/>
    <col width="13" customWidth="1" min="5" max="5"/>
    <col width="13" customWidth="1" min="6" max="6"/>
    <col width="11" customWidth="1" min="7" max="7"/>
    <col width="15" customWidth="1" min="8" max="8"/>
    <col width="40" customWidth="1" min="9" max="9"/>
    <col width="15" customWidth="1" min="10" max="10"/>
    <col width="22" customWidth="1" min="11" max="11"/>
    <col width="20" customWidth="1" min="12" max="12"/>
    <col width="32" customWidth="1" min="13" max="13"/>
  </cols>
  <sheetData>
    <row r="2" ht="30" customHeight="1">
      <c r="B2" s="141" t="inlineStr">
        <is>
          <t>WP4 – Pilots and impact assessment</t>
        </is>
      </c>
      <c r="C2" s="9" t="n"/>
      <c r="D2" s="9" t="n"/>
      <c r="E2" s="9" t="n"/>
      <c r="F2" s="9" t="n"/>
      <c r="G2" s="9" t="n"/>
      <c r="H2" s="9" t="n"/>
      <c r="I2" s="9" t="n"/>
      <c r="J2" s="9" t="n"/>
      <c r="K2" s="9" t="n"/>
      <c r="L2" s="9" t="n"/>
      <c r="M2" s="7" t="n"/>
    </row>
    <row r="3" ht="22" customHeight="1">
      <c r="B3" s="142" t="inlineStr">
        <is>
          <t>M10–M36  ·  Leader: HYDRA</t>
        </is>
      </c>
      <c r="C3" s="9" t="n"/>
      <c r="D3" s="9" t="n"/>
      <c r="E3" s="9" t="n"/>
      <c r="F3" s="9" t="n"/>
      <c r="G3" s="9" t="n"/>
      <c r="H3" s="9" t="n"/>
      <c r="I3" s="9" t="n"/>
      <c r="J3" s="9" t="n"/>
      <c r="K3" s="9" t="n"/>
      <c r="L3" s="9" t="n"/>
      <c r="M3" s="7" t="n"/>
    </row>
    <row r="4" ht="30" customHeight="1">
      <c r="B4" s="143" t="inlineStr">
        <is>
          <t>TASK</t>
        </is>
      </c>
      <c r="C4" s="143" t="inlineStr">
        <is>
          <t>DURATION</t>
        </is>
      </c>
      <c r="D4" s="143" t="inlineStr">
        <is>
          <t>SUBTASK</t>
        </is>
      </c>
      <c r="E4" s="143" t="inlineStr">
        <is>
          <t>MILESTONES</t>
        </is>
      </c>
      <c r="F4" s="143" t="inlineStr">
        <is>
          <t>DELIVERABLES</t>
        </is>
      </c>
      <c r="G4" s="143" t="inlineStr">
        <is>
          <t>DEADLINE</t>
        </is>
      </c>
      <c r="H4" s="143" t="inlineStr">
        <is>
          <t>STATUS</t>
        </is>
      </c>
      <c r="I4" s="143" t="inlineStr">
        <is>
          <t>PLANNING</t>
        </is>
      </c>
      <c r="J4" s="143" t="inlineStr">
        <is>
          <t>LEAD</t>
        </is>
      </c>
      <c r="K4" s="143" t="inlineStr">
        <is>
          <t>PARTICIPANTS</t>
        </is>
      </c>
      <c r="L4" s="143" t="inlineStr">
        <is>
          <t>RESP. PERSONNEL</t>
        </is>
      </c>
      <c r="M4" s="143" t="inlineStr">
        <is>
          <t>COMMENTS</t>
        </is>
      </c>
    </row>
    <row r="5" ht="19.2" customHeight="1">
      <c r="B5" s="144" t="inlineStr">
        <is>
          <t>T4.1: Pilot deployment</t>
        </is>
      </c>
      <c r="C5" s="145" t="inlineStr">
        <is>
          <t>M10–M30</t>
        </is>
      </c>
      <c r="D5" s="146" t="inlineStr">
        <is>
          <t>Deliverable D4.1: Pilot deployment report</t>
        </is>
      </c>
      <c r="E5" s="145" t="inlineStr">
        <is>
          <t>n/a</t>
        </is>
      </c>
      <c r="F5" s="145" t="inlineStr">
        <is>
          <t>D4.1</t>
        </is>
      </c>
      <c r="G5" s="147" t="n">
        <v>24</v>
      </c>
      <c r="H5" s="145" t="inlineStr">
        <is>
          <t>NOT STARTED</t>
        </is>
      </c>
      <c r="I5" s="146" t="n"/>
      <c r="J5" s="145" t="inlineStr">
        <is>
          <t>HYDRA</t>
        </is>
      </c>
      <c r="K5" s="145" t="inlineStr">
        <is>
          <t>AGROLAB, EUFARM</t>
        </is>
      </c>
      <c r="L5" s="146" t="inlineStr">
        <is>
          <t>HYDRA</t>
        </is>
      </c>
      <c r="M5" s="148" t="n"/>
    </row>
    <row r="6" ht="19.2" customHeight="1">
      <c r="B6" s="123" t="n"/>
      <c r="C6" s="123" t="n"/>
      <c r="D6" s="146" t="inlineStr">
        <is>
          <t>Milestone MS4: All pilots operational</t>
        </is>
      </c>
      <c r="E6" s="145" t="inlineStr">
        <is>
          <t>MS4</t>
        </is>
      </c>
      <c r="F6" s="145" t="inlineStr">
        <is>
          <t>n/a</t>
        </is>
      </c>
      <c r="G6" s="147" t="n">
        <v>18</v>
      </c>
      <c r="H6" s="145" t="inlineStr">
        <is>
          <t>NOT STARTED</t>
        </is>
      </c>
      <c r="I6" s="146" t="n"/>
      <c r="J6" s="123" t="n"/>
      <c r="K6" s="123" t="n"/>
      <c r="L6" s="146" t="inlineStr">
        <is>
          <t>HYDRA</t>
        </is>
      </c>
      <c r="M6" s="148" t="n"/>
    </row>
    <row r="8" ht="51.60000000000001" customHeight="1">
      <c r="B8" s="144" t="inlineStr">
        <is>
          <t>T4.2: Environmental and economic impact assessment</t>
        </is>
      </c>
      <c r="C8" s="145" t="inlineStr">
        <is>
          <t>M18–M36</t>
        </is>
      </c>
      <c r="D8" s="146" t="inlineStr">
        <is>
          <t>Deliverable D4.2: Impact assessment report</t>
        </is>
      </c>
      <c r="E8" s="145" t="inlineStr">
        <is>
          <t>n/a</t>
        </is>
      </c>
      <c r="F8" s="145" t="inlineStr">
        <is>
          <t>D4.2</t>
        </is>
      </c>
      <c r="G8" s="147" t="n">
        <v>36</v>
      </c>
      <c r="H8" s="145" t="inlineStr">
        <is>
          <t>NOT STARTED</t>
        </is>
      </c>
      <c r="I8" s="146" t="n"/>
      <c r="J8" s="145" t="inlineStr">
        <is>
          <t>HYDRA</t>
        </is>
      </c>
      <c r="K8" s="145" t="inlineStr">
        <is>
          <t>UCN</t>
        </is>
      </c>
      <c r="L8" s="146" t="inlineStr">
        <is>
          <t>HYDRA</t>
        </is>
      </c>
      <c r="M8" s="148" t="n"/>
    </row>
  </sheetData>
  <mergeCells count="6">
    <mergeCell ref="B2:M2"/>
    <mergeCell ref="K5:K6"/>
    <mergeCell ref="J5:J6"/>
    <mergeCell ref="B3:M3"/>
    <mergeCell ref="B5:B6"/>
    <mergeCell ref="C5:C6"/>
  </mergeCells>
  <conditionalFormatting sqref="H5:H8">
    <cfRule type="expression" priority="1" dxfId="2">
      <formula>$H5="COMPLETED"</formula>
    </cfRule>
    <cfRule type="expression" priority="2" dxfId="8">
      <formula>$H5="ONGOING"</formula>
    </cfRule>
    <cfRule type="expression" priority="3" dxfId="9">
      <formula>$H5="NOT STARTED"</formula>
    </cfRule>
    <cfRule type="expression" priority="4" dxfId="5">
      <formula>$H5="DELAYED"</formula>
    </cfRule>
    <cfRule type="expression" priority="5" dxfId="6">
      <formula>$H5="ON HOLD"</formula>
    </cfRule>
  </conditionalFormatting>
  <dataValidations count="1">
    <dataValidation sqref="H5:H8" showDropDown="0" showInputMessage="0" showErrorMessage="0" allowBlank="1" errorTitle="Invalid value" error="Please pick a value from the list." type="list">
      <formula1>=TaskStatus</formula1>
    </dataValidation>
  </dataValidations>
  <pageMargins left="0.75" right="0.75" top="1" bottom="1" header="0.5" footer="0.5"/>
  <pageSetup orientation="landscape" fitToHeight="0" fitToWidth="1"/>
</worksheet>
</file>

<file path=xl/worksheets/sheet13.xml><?xml version="1.0" encoding="utf-8"?>
<worksheet xmlns="http://schemas.openxmlformats.org/spreadsheetml/2006/main">
  <sheetPr>
    <tabColor rgb="00AC75D5"/>
    <outlinePr summaryBelow="1" summaryRight="1"/>
    <pageSetUpPr fitToPage="1"/>
  </sheetPr>
  <dimension ref="B2:N22"/>
  <sheetViews>
    <sheetView showGridLines="0" tabSelected="0" zoomScale="110" workbookViewId="0">
      <selection activeCell="A1" sqref="A1"/>
    </sheetView>
  </sheetViews>
  <sheetFormatPr baseColWidth="8" defaultRowHeight="15"/>
  <cols>
    <col width="2" customWidth="1" min="1" max="1"/>
    <col width="11" customWidth="1" min="2" max="2"/>
    <col width="11" customWidth="1" min="3" max="3"/>
    <col width="9" customWidth="1" min="4" max="4"/>
    <col width="9" customWidth="1" min="5" max="5"/>
    <col width="12" customWidth="1" min="6" max="6"/>
    <col width="10" customWidth="1" min="7" max="7"/>
    <col width="10" customWidth="1" min="8" max="8"/>
    <col width="12" customWidth="1" min="9" max="9"/>
    <col width="12" customWidth="1" min="10" max="10"/>
    <col width="11" customWidth="1" min="11" max="11"/>
    <col width="12" customWidth="1" min="12" max="12"/>
    <col width="18" customWidth="1" min="13" max="13"/>
    <col width="60" customWidth="1" min="14" max="14"/>
  </cols>
  <sheetData>
    <row r="2">
      <c r="B2" s="118" t="inlineStr">
        <is>
          <t>AGRIWATER · Work Package 5</t>
        </is>
      </c>
      <c r="C2" s="119" t="n"/>
      <c r="D2" s="119" t="n"/>
      <c r="E2" s="119" t="n"/>
      <c r="F2" s="119" t="n"/>
      <c r="G2" s="119" t="n"/>
      <c r="H2" s="119" t="n"/>
      <c r="I2" s="119" t="n"/>
      <c r="J2" s="119" t="n"/>
      <c r="K2" s="119" t="n"/>
      <c r="L2" s="119" t="n"/>
      <c r="M2" s="119" t="n"/>
      <c r="N2" s="119" t="n"/>
    </row>
    <row r="3">
      <c r="B3" s="120" t="inlineStr">
        <is>
          <t>WP#</t>
        </is>
      </c>
      <c r="C3" s="121" t="n">
        <v>5</v>
      </c>
      <c r="D3" s="119" t="n"/>
      <c r="E3" s="122" t="inlineStr">
        <is>
          <t>WP Leader</t>
        </is>
      </c>
      <c r="H3" s="119" t="n"/>
      <c r="I3" s="122" t="inlineStr">
        <is>
          <t>Deliverables</t>
        </is>
      </c>
      <c r="K3" s="122" t="inlineStr">
        <is>
          <t>Submitted / Accepted</t>
        </is>
      </c>
      <c r="M3" s="122" t="inlineStr">
        <is>
          <t>Progress</t>
        </is>
      </c>
      <c r="N3" s="119" t="n"/>
    </row>
    <row r="4">
      <c r="B4" s="119" t="n"/>
      <c r="C4" s="123" t="n"/>
      <c r="D4" s="119" t="n"/>
      <c r="E4" s="124" t="inlineStr">
        <is>
          <t>GREENCOM</t>
        </is>
      </c>
      <c r="F4" s="9" t="n"/>
      <c r="G4" s="7" t="n"/>
      <c r="H4" s="119" t="n"/>
      <c r="I4" s="125">
        <f>COUNTIF(D_WP,"WP5")</f>
        <v/>
      </c>
      <c r="J4" s="126" t="n"/>
      <c r="K4" s="125">
        <f>COUNTIFS(D_WP,"WP5",D_Status,"Submitted to PO")+COUNTIFS(D_WP,"WP5",D_Status,"Accepted by PO")</f>
        <v/>
      </c>
      <c r="L4" s="126" t="n"/>
      <c r="M4" s="127">
        <f>IF(I4=0,0,K4/I4)</f>
        <v/>
      </c>
      <c r="N4" s="119" t="n"/>
    </row>
    <row r="5">
      <c r="B5" s="119" t="n"/>
      <c r="C5" s="128" t="inlineStr">
        <is>
          <t>WP Title</t>
        </is>
      </c>
      <c r="D5" s="119" t="n"/>
      <c r="E5" s="119" t="n"/>
      <c r="F5" s="119" t="n"/>
      <c r="G5" s="119" t="n"/>
      <c r="H5" s="119" t="n"/>
      <c r="I5" s="129" t="n"/>
      <c r="J5" s="130" t="n"/>
      <c r="K5" s="129" t="n"/>
      <c r="L5" s="130" t="n"/>
      <c r="M5" s="123" t="n"/>
      <c r="N5" s="119" t="n"/>
    </row>
    <row r="6" ht="15" customHeight="1">
      <c r="B6" s="119" t="n"/>
      <c r="C6" s="131" t="inlineStr">
        <is>
          <t>Communication, dissemination and exploitation</t>
        </is>
      </c>
      <c r="D6" s="132" t="n"/>
      <c r="E6" s="132" t="n"/>
      <c r="F6" s="132" t="n"/>
      <c r="G6" s="126" t="n"/>
      <c r="H6" s="119" t="n"/>
      <c r="I6" s="119" t="n"/>
      <c r="J6" s="119" t="n"/>
      <c r="K6" s="119" t="n"/>
      <c r="L6" s="119" t="n"/>
      <c r="M6" s="119" t="n"/>
      <c r="N6" s="119" t="n"/>
    </row>
    <row r="7" ht="15" customHeight="1">
      <c r="B7" s="119" t="n"/>
      <c r="C7" s="129" t="n"/>
      <c r="D7" s="133" t="n"/>
      <c r="E7" s="133" t="n"/>
      <c r="F7" s="133" t="n"/>
      <c r="G7" s="130" t="n"/>
      <c r="H7" s="119" t="n"/>
      <c r="I7" s="122" t="inlineStr">
        <is>
          <t>Due within 3 months</t>
        </is>
      </c>
      <c r="K7" s="122" t="inlineStr">
        <is>
          <t>Due within 6 months</t>
        </is>
      </c>
      <c r="M7" s="122" t="inlineStr">
        <is>
          <t>Overdue</t>
        </is>
      </c>
      <c r="N7" s="119" t="n"/>
    </row>
    <row r="8">
      <c r="B8" s="119" t="n"/>
      <c r="C8" s="119" t="n"/>
      <c r="D8" s="119" t="n"/>
      <c r="E8" s="119" t="n"/>
      <c r="F8" s="119" t="n"/>
      <c r="G8" s="119" t="n"/>
      <c r="H8" s="119" t="n"/>
      <c r="I8" s="125" t="inlineStr">
        <is>
          <t>=COUNTIFS(D_WP,"WP5",D_Due,"&gt;="&amp;TODAY(),D_Due,"&lt;="&amp;EOMONTH(TODAY(),3),D_Status,"&lt;&gt;Submitted to PO",D_Status,"&lt;&gt;Accepted by PO")</t>
        </is>
      </c>
      <c r="J8" s="126" t="n"/>
      <c r="K8" s="125" t="inlineStr">
        <is>
          <t>=COUNTIFS(D_WP,"WP5",D_Due,"&gt;="&amp;TODAY(),D_Due,"&lt;="&amp;EOMONTH(TODAY(),6),D_Status,"&lt;&gt;Submitted to PO",D_Status,"&lt;&gt;Accepted by PO")</t>
        </is>
      </c>
      <c r="L8" s="126" t="n"/>
      <c r="M8" s="125">
        <f>COUNTIFS(D_WP,"WP5",D_Due,"&lt;"&amp;TODAY(),D_Status,"&lt;&gt;Submitted to PO",D_Status,"&lt;&gt;Accepted by PO")</f>
        <v/>
      </c>
      <c r="N8" s="119" t="n"/>
    </row>
    <row r="9">
      <c r="B9" s="119" t="n"/>
      <c r="C9" s="134" t="inlineStr">
        <is>
          <t>Start</t>
        </is>
      </c>
      <c r="D9" s="135" t="n">
        <v>1</v>
      </c>
      <c r="E9" s="136">
        <f>IF(D9="","",EDATE(ProjectStartDate,D9-1))</f>
        <v/>
      </c>
      <c r="F9" s="7" t="n"/>
      <c r="G9" s="119" t="n"/>
      <c r="H9" s="119" t="n"/>
      <c r="I9" s="129" t="n"/>
      <c r="J9" s="130" t="n"/>
      <c r="K9" s="129" t="n"/>
      <c r="L9" s="130" t="n"/>
      <c r="M9" s="123" t="n"/>
      <c r="N9" s="119" t="n"/>
    </row>
    <row r="10">
      <c r="B10" s="119" t="n"/>
      <c r="C10" s="134" t="inlineStr">
        <is>
          <t>End</t>
        </is>
      </c>
      <c r="D10" s="135" t="n">
        <v>36</v>
      </c>
      <c r="E10" s="136">
        <f>IF(D10="","",EOMONTH(ProjectStartDate,D10-1))</f>
        <v/>
      </c>
      <c r="F10" s="7" t="n"/>
      <c r="G10" s="119" t="n"/>
      <c r="H10" s="119" t="n"/>
      <c r="I10" s="119" t="n"/>
      <c r="J10" s="119" t="n"/>
      <c r="K10" s="119" t="n"/>
      <c r="L10" s="119" t="n"/>
      <c r="M10" s="119" t="n"/>
      <c r="N10" s="119" t="n"/>
    </row>
    <row r="11">
      <c r="B11" s="137" t="inlineStr">
        <is>
          <t>Deliverable and milestone status is updated in the 'Upcoming_MilestonesDeliverables' sheet.</t>
        </is>
      </c>
      <c r="C11" s="119" t="n"/>
      <c r="D11" s="119" t="n"/>
      <c r="E11" s="119" t="n"/>
      <c r="F11" s="119" t="n"/>
      <c r="G11" s="119" t="n"/>
      <c r="H11" s="119" t="n"/>
      <c r="I11" s="119" t="n"/>
      <c r="J11" s="119" t="n"/>
      <c r="K11" s="119" t="n"/>
      <c r="L11" s="119" t="n"/>
      <c r="M11" s="119" t="n"/>
      <c r="N11" s="119" t="n"/>
    </row>
    <row r="13">
      <c r="B13" s="138" t="inlineStr">
        <is>
          <t>Deliverables</t>
        </is>
      </c>
    </row>
    <row r="14" ht="30" customHeight="1">
      <c r="B14" s="17" t="inlineStr">
        <is>
          <t>Deliverable No</t>
        </is>
      </c>
      <c r="C14" s="17" t="inlineStr">
        <is>
          <t>Deliverable Title</t>
        </is>
      </c>
      <c r="D14" s="9" t="n"/>
      <c r="E14" s="9" t="n"/>
      <c r="F14" s="7" t="n"/>
      <c r="G14" s="17" t="inlineStr">
        <is>
          <t>Responsible Partner</t>
        </is>
      </c>
      <c r="H14" s="7" t="n"/>
      <c r="I14" s="17" t="inlineStr">
        <is>
          <t>Type</t>
        </is>
      </c>
      <c r="J14" s="17" t="inlineStr">
        <is>
          <t>Dissemin. Level</t>
        </is>
      </c>
      <c r="K14" s="17" t="inlineStr">
        <is>
          <t>Due</t>
        </is>
      </c>
      <c r="L14" s="17" t="inlineStr">
        <is>
          <t>Due Date</t>
        </is>
      </c>
      <c r="M14" s="17" t="inlineStr">
        <is>
          <t>Status</t>
        </is>
      </c>
      <c r="N14" s="17" t="inlineStr">
        <is>
          <t>Comments</t>
        </is>
      </c>
    </row>
    <row r="15" ht="17.85" customHeight="1">
      <c r="B15" s="139" t="inlineStr">
        <is>
          <t>D5.1</t>
        </is>
      </c>
      <c r="C15" s="112" t="inlineStr">
        <is>
          <t>Communication and dissemination plan</t>
        </is>
      </c>
      <c r="D15" s="9" t="n"/>
      <c r="E15" s="9" t="n"/>
      <c r="F15" s="7" t="n"/>
      <c r="G15" s="22" t="inlineStr">
        <is>
          <t>GREENCOM</t>
        </is>
      </c>
      <c r="H15" s="7" t="n"/>
      <c r="I15" s="22" t="inlineStr">
        <is>
          <t>R</t>
        </is>
      </c>
      <c r="J15" s="22" t="inlineStr">
        <is>
          <t>PU</t>
        </is>
      </c>
      <c r="K15" s="21" t="n">
        <v>3</v>
      </c>
      <c r="L15" s="113">
        <f>IF(K15="","",EOMONTH(ProjectStartDate,K15-1))</f>
        <v/>
      </c>
      <c r="M15" s="22">
        <f>IFERROR(INDEX(D_Status,MATCH($B15,D_Code,0))&amp;"","")</f>
        <v/>
      </c>
      <c r="N15" s="112" t="n"/>
    </row>
    <row r="16" ht="17.85" customHeight="1">
      <c r="B16" s="140" t="inlineStr">
        <is>
          <t>D5.2</t>
        </is>
      </c>
      <c r="C16" s="115" t="inlineStr">
        <is>
          <t>Project website and visual identity</t>
        </is>
      </c>
      <c r="D16" s="9" t="n"/>
      <c r="E16" s="9" t="n"/>
      <c r="F16" s="7" t="n"/>
      <c r="G16" s="114" t="inlineStr">
        <is>
          <t>GREENCOM</t>
        </is>
      </c>
      <c r="H16" s="7" t="n"/>
      <c r="I16" s="114" t="inlineStr">
        <is>
          <t>DEC</t>
        </is>
      </c>
      <c r="J16" s="114" t="inlineStr">
        <is>
          <t>PU</t>
        </is>
      </c>
      <c r="K16" s="116" t="n">
        <v>4</v>
      </c>
      <c r="L16" s="117">
        <f>IF(K16="","",EOMONTH(ProjectStartDate,K16-1))</f>
        <v/>
      </c>
      <c r="M16" s="114">
        <f>IFERROR(INDEX(D_Status,MATCH($B16,D_Code,0))&amp;"","")</f>
        <v/>
      </c>
      <c r="N16" s="115" t="n"/>
    </row>
    <row r="17" ht="17.85" customHeight="1">
      <c r="B17" s="139" t="inlineStr">
        <is>
          <t>D5.3</t>
        </is>
      </c>
      <c r="C17" s="112" t="inlineStr">
        <is>
          <t>Training materials for farmers</t>
        </is>
      </c>
      <c r="D17" s="9" t="n"/>
      <c r="E17" s="9" t="n"/>
      <c r="F17" s="7" t="n"/>
      <c r="G17" s="22" t="inlineStr">
        <is>
          <t>EUFARM</t>
        </is>
      </c>
      <c r="H17" s="7" t="n"/>
      <c r="I17" s="22" t="inlineStr">
        <is>
          <t>R</t>
        </is>
      </c>
      <c r="J17" s="22" t="inlineStr">
        <is>
          <t>PU</t>
        </is>
      </c>
      <c r="K17" s="21" t="n">
        <v>24</v>
      </c>
      <c r="L17" s="113">
        <f>IF(K17="","",EOMONTH(ProjectStartDate,K17-1))</f>
        <v/>
      </c>
      <c r="M17" s="22">
        <f>IFERROR(INDEX(D_Status,MATCH($B17,D_Code,0))&amp;"","")</f>
        <v/>
      </c>
      <c r="N17" s="112" t="n"/>
    </row>
    <row r="18" ht="17.85" customHeight="1">
      <c r="B18" s="140" t="inlineStr">
        <is>
          <t>D5.4</t>
        </is>
      </c>
      <c r="C18" s="115" t="inlineStr">
        <is>
          <t>Exploitation and business plan</t>
        </is>
      </c>
      <c r="D18" s="9" t="n"/>
      <c r="E18" s="9" t="n"/>
      <c r="F18" s="7" t="n"/>
      <c r="G18" s="114" t="inlineStr">
        <is>
          <t>UCN</t>
        </is>
      </c>
      <c r="H18" s="7" t="n"/>
      <c r="I18" s="114" t="inlineStr">
        <is>
          <t>R</t>
        </is>
      </c>
      <c r="J18" s="114" t="inlineStr">
        <is>
          <t>SEN</t>
        </is>
      </c>
      <c r="K18" s="116" t="n">
        <v>36</v>
      </c>
      <c r="L18" s="117">
        <f>IF(K18="","",EOMONTH(ProjectStartDate,K18-1))</f>
        <v/>
      </c>
      <c r="M18" s="114">
        <f>IFERROR(INDEX(D_Status,MATCH($B18,D_Code,0))&amp;"","")</f>
        <v/>
      </c>
      <c r="N18" s="115" t="n"/>
    </row>
    <row r="20">
      <c r="B20" s="138" t="inlineStr">
        <is>
          <t>Milestones</t>
        </is>
      </c>
    </row>
    <row r="21" ht="30" customHeight="1">
      <c r="B21" s="17" t="inlineStr">
        <is>
          <t>Milestone No</t>
        </is>
      </c>
      <c r="C21" s="17" t="inlineStr">
        <is>
          <t>Milestone Title</t>
        </is>
      </c>
      <c r="D21" s="9" t="n"/>
      <c r="E21" s="9" t="n"/>
      <c r="F21" s="7" t="n"/>
      <c r="G21" s="17" t="inlineStr">
        <is>
          <t>Leader</t>
        </is>
      </c>
      <c r="H21" s="7" t="n"/>
      <c r="I21" s="17" t="inlineStr">
        <is>
          <t>Means of Verification</t>
        </is>
      </c>
      <c r="J21" s="7" t="n"/>
      <c r="K21" s="17" t="inlineStr">
        <is>
          <t>Due</t>
        </is>
      </c>
      <c r="L21" s="17" t="inlineStr">
        <is>
          <t>Due Date</t>
        </is>
      </c>
      <c r="M21" s="17" t="inlineStr">
        <is>
          <t>Status</t>
        </is>
      </c>
      <c r="N21" s="17" t="inlineStr">
        <is>
          <t>Comments</t>
        </is>
      </c>
    </row>
    <row r="22" ht="32.7" customHeight="1">
      <c r="B22" s="139" t="inlineStr">
        <is>
          <t>MS6</t>
        </is>
      </c>
      <c r="C22" s="112" t="inlineStr">
        <is>
          <t>Final event held</t>
        </is>
      </c>
      <c r="D22" s="9" t="n"/>
      <c r="E22" s="9" t="n"/>
      <c r="F22" s="7" t="n"/>
      <c r="G22" s="22" t="inlineStr">
        <is>
          <t>GREENCOM</t>
        </is>
      </c>
      <c r="H22" s="7" t="n"/>
      <c r="I22" s="112" t="inlineStr">
        <is>
          <t>Event agenda and attendance</t>
        </is>
      </c>
      <c r="J22" s="7" t="n"/>
      <c r="K22" s="21" t="n">
        <v>36</v>
      </c>
      <c r="L22" s="113">
        <f>IF(K22="","",EOMONTH(ProjectStartDate,K22-1))</f>
        <v/>
      </c>
      <c r="M22" s="22">
        <f>IFERROR(INDEX(MS_Status,MATCH($B22,MS_Code,0))&amp;"","")</f>
        <v/>
      </c>
      <c r="N22" s="112" t="n"/>
    </row>
  </sheetData>
  <mergeCells count="32">
    <mergeCell ref="G21:H21"/>
    <mergeCell ref="C17:F17"/>
    <mergeCell ref="I8:J9"/>
    <mergeCell ref="G17:H17"/>
    <mergeCell ref="K8:L9"/>
    <mergeCell ref="C18:F18"/>
    <mergeCell ref="I4:J5"/>
    <mergeCell ref="K4:L5"/>
    <mergeCell ref="E10:F10"/>
    <mergeCell ref="I7:J7"/>
    <mergeCell ref="C15:F15"/>
    <mergeCell ref="I22:J22"/>
    <mergeCell ref="G18:H18"/>
    <mergeCell ref="E9:F9"/>
    <mergeCell ref="C14:F14"/>
    <mergeCell ref="I3:J3"/>
    <mergeCell ref="I21:J21"/>
    <mergeCell ref="G15:H15"/>
    <mergeCell ref="C6:G7"/>
    <mergeCell ref="M8:M9"/>
    <mergeCell ref="C16:F16"/>
    <mergeCell ref="G14:H14"/>
    <mergeCell ref="E3:G3"/>
    <mergeCell ref="C22:F22"/>
    <mergeCell ref="K7:L7"/>
    <mergeCell ref="M4:M5"/>
    <mergeCell ref="G16:H16"/>
    <mergeCell ref="C3:C4"/>
    <mergeCell ref="C21:F21"/>
    <mergeCell ref="E4:G4"/>
    <mergeCell ref="G22:H22"/>
    <mergeCell ref="K3:L3"/>
  </mergeCells>
  <conditionalFormatting sqref="M4">
    <cfRule type="dataBar" priority="1">
      <dataBar>
        <cfvo type="num" val="0"/>
        <cfvo type="num" val="1"/>
        <color rgb="0063BE7B"/>
      </dataBar>
    </cfRule>
  </conditionalFormatting>
  <conditionalFormatting sqref="M8">
    <cfRule type="expression" priority="2" dxfId="5">
      <formula>$M$8&gt;0</formula>
    </cfRule>
  </conditionalFormatting>
  <conditionalFormatting sqref="M15:M18">
    <cfRule type="expression" priority="3" dxfId="2">
      <formula>$M15="Accepted by PO"</formula>
    </cfRule>
    <cfRule type="expression" priority="4" dxfId="3">
      <formula>$M15="Submitted to PO"</formula>
    </cfRule>
    <cfRule type="expression" priority="5" dxfId="4">
      <formula>$M15="Drafting Begun"</formula>
    </cfRule>
    <cfRule type="expression" priority="6" dxfId="4">
      <formula>$M15="Waiting Feedback"</formula>
    </cfRule>
    <cfRule type="expression" priority="7" dxfId="5">
      <formula>$M15="Rejected by PO"</formula>
    </cfRule>
    <cfRule type="expression" priority="8" dxfId="5">
      <formula>$M15="Issue"</formula>
    </cfRule>
    <cfRule type="expression" priority="9" dxfId="6">
      <formula>$M15="On Hold"</formula>
    </cfRule>
  </conditionalFormatting>
  <conditionalFormatting sqref="M22">
    <cfRule type="expression" priority="10" dxfId="2">
      <formula>$M22="Achieved"</formula>
    </cfRule>
    <cfRule type="expression" priority="11" dxfId="4">
      <formula>$M22="Partially Achieved"</formula>
    </cfRule>
    <cfRule type="expression" priority="12" dxfId="5">
      <formula>$M22="Not Achieved"</formula>
    </cfRule>
    <cfRule type="expression" priority="13" dxfId="5">
      <formula>$M22="Issue"</formula>
    </cfRule>
  </conditionalFormatting>
  <pageMargins left="0.75" right="0.75" top="1" bottom="1" header="0.5" footer="0.5"/>
  <pageSetup orientation="landscape" fitToHeight="0" fitToWidth="1"/>
</worksheet>
</file>

<file path=xl/worksheets/sheet14.xml><?xml version="1.0" encoding="utf-8"?>
<worksheet xmlns="http://schemas.openxmlformats.org/spreadsheetml/2006/main">
  <sheetPr>
    <tabColor rgb="00AC75D5"/>
    <outlinePr summaryBelow="1" summaryRight="1"/>
    <pageSetUpPr fitToPage="1"/>
  </sheetPr>
  <dimension ref="B2:M11"/>
  <sheetViews>
    <sheetView tabSelected="0" zoomScale="9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26" customWidth="1" min="2" max="2"/>
    <col width="12" customWidth="1" min="3" max="3"/>
    <col width="60" customWidth="1" min="4" max="4"/>
    <col width="13" customWidth="1" min="5" max="5"/>
    <col width="13" customWidth="1" min="6" max="6"/>
    <col width="11" customWidth="1" min="7" max="7"/>
    <col width="15" customWidth="1" min="8" max="8"/>
    <col width="40" customWidth="1" min="9" max="9"/>
    <col width="15" customWidth="1" min="10" max="10"/>
    <col width="22" customWidth="1" min="11" max="11"/>
    <col width="20" customWidth="1" min="12" max="12"/>
    <col width="32" customWidth="1" min="13" max="13"/>
  </cols>
  <sheetData>
    <row r="2" ht="30" customHeight="1">
      <c r="B2" s="141" t="inlineStr">
        <is>
          <t>WP5 – Communication, dissemination and exploitation</t>
        </is>
      </c>
      <c r="C2" s="9" t="n"/>
      <c r="D2" s="9" t="n"/>
      <c r="E2" s="9" t="n"/>
      <c r="F2" s="9" t="n"/>
      <c r="G2" s="9" t="n"/>
      <c r="H2" s="9" t="n"/>
      <c r="I2" s="9" t="n"/>
      <c r="J2" s="9" t="n"/>
      <c r="K2" s="9" t="n"/>
      <c r="L2" s="9" t="n"/>
      <c r="M2" s="7" t="n"/>
    </row>
    <row r="3" ht="22" customHeight="1">
      <c r="B3" s="142" t="inlineStr">
        <is>
          <t>M1–M36  ·  Leader: GREENCOM</t>
        </is>
      </c>
      <c r="C3" s="9" t="n"/>
      <c r="D3" s="9" t="n"/>
      <c r="E3" s="9" t="n"/>
      <c r="F3" s="9" t="n"/>
      <c r="G3" s="9" t="n"/>
      <c r="H3" s="9" t="n"/>
      <c r="I3" s="9" t="n"/>
      <c r="J3" s="9" t="n"/>
      <c r="K3" s="9" t="n"/>
      <c r="L3" s="9" t="n"/>
      <c r="M3" s="7" t="n"/>
    </row>
    <row r="4" ht="30" customHeight="1">
      <c r="B4" s="143" t="inlineStr">
        <is>
          <t>TASK</t>
        </is>
      </c>
      <c r="C4" s="143" t="inlineStr">
        <is>
          <t>DURATION</t>
        </is>
      </c>
      <c r="D4" s="143" t="inlineStr">
        <is>
          <t>SUBTASK</t>
        </is>
      </c>
      <c r="E4" s="143" t="inlineStr">
        <is>
          <t>MILESTONES</t>
        </is>
      </c>
      <c r="F4" s="143" t="inlineStr">
        <is>
          <t>DELIVERABLES</t>
        </is>
      </c>
      <c r="G4" s="143" t="inlineStr">
        <is>
          <t>DEADLINE</t>
        </is>
      </c>
      <c r="H4" s="143" t="inlineStr">
        <is>
          <t>STATUS</t>
        </is>
      </c>
      <c r="I4" s="143" t="inlineStr">
        <is>
          <t>PLANNING</t>
        </is>
      </c>
      <c r="J4" s="143" t="inlineStr">
        <is>
          <t>LEAD</t>
        </is>
      </c>
      <c r="K4" s="143" t="inlineStr">
        <is>
          <t>PARTICIPANTS</t>
        </is>
      </c>
      <c r="L4" s="143" t="inlineStr">
        <is>
          <t>RESP. PERSONNEL</t>
        </is>
      </c>
      <c r="M4" s="143" t="inlineStr">
        <is>
          <t>COMMENTS</t>
        </is>
      </c>
    </row>
    <row r="5" ht="19.2" customHeight="1">
      <c r="B5" s="144" t="inlineStr">
        <is>
          <t>T5.1: Communication and dissemination plan</t>
        </is>
      </c>
      <c r="C5" s="145" t="inlineStr">
        <is>
          <t>M1–M36</t>
        </is>
      </c>
      <c r="D5" s="146" t="inlineStr">
        <is>
          <t>Deliverable D5.1: Communication and dissemination plan</t>
        </is>
      </c>
      <c r="E5" s="145" t="inlineStr">
        <is>
          <t>n/a</t>
        </is>
      </c>
      <c r="F5" s="145" t="inlineStr">
        <is>
          <t>D5.1</t>
        </is>
      </c>
      <c r="G5" s="147" t="n">
        <v>3</v>
      </c>
      <c r="H5" s="145" t="inlineStr">
        <is>
          <t>ONGOING</t>
        </is>
      </c>
      <c r="I5" s="146" t="n"/>
      <c r="J5" s="145" t="inlineStr">
        <is>
          <t>GREENCOM</t>
        </is>
      </c>
      <c r="K5" s="145" t="inlineStr">
        <is>
          <t>All</t>
        </is>
      </c>
      <c r="L5" s="146" t="inlineStr">
        <is>
          <t>GREENCOM</t>
        </is>
      </c>
      <c r="M5" s="148" t="n"/>
    </row>
    <row r="6" ht="19.2" customHeight="1">
      <c r="B6" s="123" t="n"/>
      <c r="C6" s="123" t="n"/>
      <c r="D6" s="146" t="inlineStr">
        <is>
          <t>Deliverable D5.2: Project website and visual identity</t>
        </is>
      </c>
      <c r="E6" s="145" t="inlineStr">
        <is>
          <t>n/a</t>
        </is>
      </c>
      <c r="F6" s="145" t="inlineStr">
        <is>
          <t>D5.2</t>
        </is>
      </c>
      <c r="G6" s="147" t="n">
        <v>4</v>
      </c>
      <c r="H6" s="145" t="inlineStr">
        <is>
          <t>ONGOING</t>
        </is>
      </c>
      <c r="I6" s="146" t="n"/>
      <c r="J6" s="123" t="n"/>
      <c r="K6" s="123" t="n"/>
      <c r="L6" s="146" t="inlineStr">
        <is>
          <t>GREENCOM</t>
        </is>
      </c>
      <c r="M6" s="148" t="n"/>
    </row>
    <row r="8" ht="35.40000000000001" customHeight="1">
      <c r="B8" s="144" t="inlineStr">
        <is>
          <t>T5.2: Farmer engagement and training</t>
        </is>
      </c>
      <c r="C8" s="145" t="inlineStr">
        <is>
          <t>M6–M36</t>
        </is>
      </c>
      <c r="D8" s="146" t="inlineStr">
        <is>
          <t>Deliverable D5.3: Training materials for farmers</t>
        </is>
      </c>
      <c r="E8" s="145" t="inlineStr">
        <is>
          <t>n/a</t>
        </is>
      </c>
      <c r="F8" s="145" t="inlineStr">
        <is>
          <t>D5.3</t>
        </is>
      </c>
      <c r="G8" s="147" t="n">
        <v>24</v>
      </c>
      <c r="H8" s="145" t="inlineStr">
        <is>
          <t>ONGOING</t>
        </is>
      </c>
      <c r="I8" s="146" t="n"/>
      <c r="J8" s="145" t="inlineStr">
        <is>
          <t>EUFARM</t>
        </is>
      </c>
      <c r="K8" s="145" t="inlineStr">
        <is>
          <t>GREENCOM</t>
        </is>
      </c>
      <c r="L8" s="146" t="inlineStr">
        <is>
          <t>EUFARM</t>
        </is>
      </c>
      <c r="M8" s="148" t="n"/>
    </row>
    <row r="10" ht="19.2" customHeight="1">
      <c r="B10" s="144" t="inlineStr">
        <is>
          <t>T5.3: Exploitation and business planning</t>
        </is>
      </c>
      <c r="C10" s="145" t="inlineStr">
        <is>
          <t>M12–M36</t>
        </is>
      </c>
      <c r="D10" s="146" t="inlineStr">
        <is>
          <t>Deliverable D5.4: Exploitation and business plan</t>
        </is>
      </c>
      <c r="E10" s="145" t="inlineStr">
        <is>
          <t>n/a</t>
        </is>
      </c>
      <c r="F10" s="145" t="inlineStr">
        <is>
          <t>D5.4</t>
        </is>
      </c>
      <c r="G10" s="147" t="n">
        <v>36</v>
      </c>
      <c r="H10" s="145" t="inlineStr">
        <is>
          <t>NOT STARTED</t>
        </is>
      </c>
      <c r="I10" s="146" t="n"/>
      <c r="J10" s="145" t="inlineStr">
        <is>
          <t>UCN</t>
        </is>
      </c>
      <c r="K10" s="145" t="inlineStr">
        <is>
          <t>DATAWISE</t>
        </is>
      </c>
      <c r="L10" s="146" t="inlineStr">
        <is>
          <t>UCN</t>
        </is>
      </c>
      <c r="M10" s="148" t="n"/>
    </row>
    <row r="11" ht="19.2" customHeight="1">
      <c r="B11" s="123" t="n"/>
      <c r="C11" s="123" t="n"/>
      <c r="D11" s="146" t="inlineStr">
        <is>
          <t>Milestone MS6: Final event held</t>
        </is>
      </c>
      <c r="E11" s="145" t="inlineStr">
        <is>
          <t>MS6</t>
        </is>
      </c>
      <c r="F11" s="145" t="inlineStr">
        <is>
          <t>n/a</t>
        </is>
      </c>
      <c r="G11" s="147" t="n">
        <v>36</v>
      </c>
      <c r="H11" s="145" t="inlineStr">
        <is>
          <t>NOT STARTED</t>
        </is>
      </c>
      <c r="I11" s="146" t="n"/>
      <c r="J11" s="123" t="n"/>
      <c r="K11" s="123" t="n"/>
      <c r="L11" s="146" t="inlineStr">
        <is>
          <t>GREENCOM</t>
        </is>
      </c>
      <c r="M11" s="148" t="n"/>
    </row>
  </sheetData>
  <mergeCells count="10">
    <mergeCell ref="B2:M2"/>
    <mergeCell ref="K5:K6"/>
    <mergeCell ref="K10:K11"/>
    <mergeCell ref="J5:J6"/>
    <mergeCell ref="B3:M3"/>
    <mergeCell ref="J10:J11"/>
    <mergeCell ref="C10:C11"/>
    <mergeCell ref="B10:B11"/>
    <mergeCell ref="B5:B6"/>
    <mergeCell ref="C5:C6"/>
  </mergeCells>
  <conditionalFormatting sqref="H5:H11">
    <cfRule type="expression" priority="1" dxfId="2">
      <formula>$H5="COMPLETED"</formula>
    </cfRule>
    <cfRule type="expression" priority="2" dxfId="8">
      <formula>$H5="ONGOING"</formula>
    </cfRule>
    <cfRule type="expression" priority="3" dxfId="9">
      <formula>$H5="NOT STARTED"</formula>
    </cfRule>
    <cfRule type="expression" priority="4" dxfId="5">
      <formula>$H5="DELAYED"</formula>
    </cfRule>
    <cfRule type="expression" priority="5" dxfId="6">
      <formula>$H5="ON HOLD"</formula>
    </cfRule>
  </conditionalFormatting>
  <dataValidations count="1">
    <dataValidation sqref="H5:H11" showDropDown="0" showInputMessage="0" showErrorMessage="0" allowBlank="1" errorTitle="Invalid value" error="Please pick a value from the list." type="list">
      <formula1>=TaskStatus</formula1>
    </dataValidation>
  </dataValidations>
  <pageMargins left="0.75" right="0.75" top="1" bottom="1" header="0.5" footer="0.5"/>
  <pageSetup orientation="landscape" fitToHeight="0" fitToWidth="1"/>
</worksheet>
</file>

<file path=xl/worksheets/sheet15.xml><?xml version="1.0" encoding="utf-8"?>
<worksheet xmlns="http://schemas.openxmlformats.org/spreadsheetml/2006/main">
  <sheetPr>
    <tabColor rgb="00C00000"/>
    <outlinePr summaryBelow="1" summaryRight="1"/>
    <pageSetUpPr/>
  </sheetPr>
  <dimension ref="A1:I16"/>
  <sheetViews>
    <sheetView tabSelected="0" zoomScale="11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50" customWidth="1" min="2" max="2"/>
    <col width="14" customWidth="1" min="3" max="3"/>
    <col width="12" customWidth="1" min="4" max="4"/>
    <col width="12" customWidth="1" min="5" max="5"/>
    <col width="60" customWidth="1" min="6" max="6"/>
    <col width="13" customWidth="1" min="7" max="7"/>
    <col width="30" customWidth="1" min="8" max="8"/>
    <col width="30" customWidth="1" min="9" max="9"/>
  </cols>
  <sheetData>
    <row r="1" ht="30" customHeight="1">
      <c r="A1" s="150" t="inlineStr">
        <is>
          <t>Critical risks &amp; risk management strategy</t>
        </is>
      </c>
      <c r="B1" s="9" t="n"/>
      <c r="C1" s="9" t="n"/>
      <c r="D1" s="9" t="n"/>
      <c r="E1" s="9" t="n"/>
      <c r="F1" s="9" t="n"/>
      <c r="G1" s="9" t="n"/>
      <c r="H1" s="9" t="n"/>
      <c r="I1" s="7" t="n"/>
    </row>
    <row r="2" ht="32" customHeight="1">
      <c r="A2" s="151" t="inlineStr">
        <is>
          <t>Risk No</t>
        </is>
      </c>
      <c r="B2" s="151" t="inlineStr">
        <is>
          <t>Description</t>
        </is>
      </c>
      <c r="C2" s="151" t="inlineStr">
        <is>
          <t>WP No(s)</t>
        </is>
      </c>
      <c r="D2" s="151" t="inlineStr">
        <is>
          <t>Likelihood</t>
        </is>
      </c>
      <c r="E2" s="151" t="inlineStr">
        <is>
          <t>Severity</t>
        </is>
      </c>
      <c r="F2" s="151" t="inlineStr">
        <is>
          <t>Proposed Mitigation Measures</t>
        </is>
      </c>
      <c r="G2" s="151" t="inlineStr">
        <is>
          <t>Status</t>
        </is>
      </c>
      <c r="H2" s="151" t="inlineStr">
        <is>
          <t>RP1 Update</t>
        </is>
      </c>
      <c r="I2" s="151" t="inlineStr">
        <is>
          <t>RP2 Update</t>
        </is>
      </c>
    </row>
    <row r="3" ht="17.85" customHeight="1">
      <c r="A3" s="152" t="n">
        <v>1</v>
      </c>
      <c r="B3" s="153" t="inlineStr">
        <is>
          <t>Delays in the delivery of sensor hardware</t>
        </is>
      </c>
      <c r="C3" s="152" t="inlineStr">
        <is>
          <t>WP3, WP4</t>
        </is>
      </c>
      <c r="D3" s="152" t="inlineStr">
        <is>
          <t>Medium</t>
        </is>
      </c>
      <c r="E3" s="152" t="inlineStr">
        <is>
          <t>High</t>
        </is>
      </c>
      <c r="F3" s="153" t="inlineStr">
        <is>
          <t>Order components early and qualify a second supplier.</t>
        </is>
      </c>
      <c r="G3" s="152" t="inlineStr">
        <is>
          <t>Open</t>
        </is>
      </c>
      <c r="H3" s="153" t="n"/>
      <c r="I3" s="153" t="n"/>
    </row>
    <row r="4" ht="32.7" customHeight="1">
      <c r="A4" s="152" t="n">
        <v>2</v>
      </c>
      <c r="B4" s="153" t="inlineStr">
        <is>
          <t>Low engagement of farmers in the pilots</t>
        </is>
      </c>
      <c r="C4" s="152" t="inlineStr">
        <is>
          <t>WP2, WP4, WP5</t>
        </is>
      </c>
      <c r="D4" s="152" t="inlineStr">
        <is>
          <t>Medium</t>
        </is>
      </c>
      <c r="E4" s="152" t="inlineStr">
        <is>
          <t>Medium</t>
        </is>
      </c>
      <c r="F4" s="153" t="inlineStr">
        <is>
          <t>Involve farmer associations from the start and offer training.</t>
        </is>
      </c>
      <c r="G4" s="152" t="inlineStr">
        <is>
          <t>Open</t>
        </is>
      </c>
      <c r="H4" s="153" t="n"/>
      <c r="I4" s="153" t="n"/>
    </row>
    <row r="5" ht="32.7" customHeight="1">
      <c r="A5" s="152" t="n">
        <v>3</v>
      </c>
      <c r="B5" s="153" t="inlineStr">
        <is>
          <t>Drought or extreme weather affecting the pilot season</t>
        </is>
      </c>
      <c r="C5" s="152" t="inlineStr">
        <is>
          <t>WP4</t>
        </is>
      </c>
      <c r="D5" s="152" t="inlineStr">
        <is>
          <t>Low</t>
        </is>
      </c>
      <c r="E5" s="152" t="inlineStr">
        <is>
          <t>High</t>
        </is>
      </c>
      <c r="F5" s="153" t="inlineStr">
        <is>
          <t>Run pilots over two seasons and in several regions.</t>
        </is>
      </c>
      <c r="G5" s="152" t="inlineStr">
        <is>
          <t>Open</t>
        </is>
      </c>
      <c r="H5" s="153" t="n"/>
      <c r="I5" s="153" t="n"/>
    </row>
    <row r="6" ht="32.7" customHeight="1">
      <c r="A6" s="152" t="n">
        <v>4</v>
      </c>
      <c r="B6" s="153" t="inlineStr">
        <is>
          <t>Delay in submitting deliverables</t>
        </is>
      </c>
      <c r="C6" s="152" t="inlineStr">
        <is>
          <t>WP1, WP2, WP3, WP4, WP5</t>
        </is>
      </c>
      <c r="D6" s="152" t="inlineStr">
        <is>
          <t>Low</t>
        </is>
      </c>
      <c r="E6" s="152" t="inlineStr">
        <is>
          <t>Medium</t>
        </is>
      </c>
      <c r="F6" s="153" t="inlineStr">
        <is>
          <t>Internal deadlines one month before the contractual due date.</t>
        </is>
      </c>
      <c r="G6" s="152" t="inlineStr">
        <is>
          <t>Open</t>
        </is>
      </c>
      <c r="H6" s="153" t="n"/>
      <c r="I6" s="153" t="n"/>
    </row>
    <row r="7" ht="17.85" customHeight="1">
      <c r="A7" s="152" t="n"/>
      <c r="B7" s="153" t="n"/>
      <c r="C7" s="152" t="n"/>
      <c r="D7" s="152" t="n"/>
      <c r="E7" s="152" t="n"/>
      <c r="F7" s="153" t="n"/>
      <c r="G7" s="152" t="n"/>
      <c r="H7" s="153" t="n"/>
      <c r="I7" s="153" t="n"/>
    </row>
    <row r="8" ht="17.85" customHeight="1">
      <c r="A8" s="152" t="n"/>
      <c r="B8" s="153" t="n"/>
      <c r="C8" s="152" t="n"/>
      <c r="D8" s="152" t="n"/>
      <c r="E8" s="152" t="n"/>
      <c r="F8" s="153" t="n"/>
      <c r="G8" s="152" t="n"/>
      <c r="H8" s="153" t="n"/>
      <c r="I8" s="153" t="n"/>
    </row>
    <row r="9" ht="17.85" customHeight="1">
      <c r="A9" s="152" t="n"/>
      <c r="B9" s="153" t="n"/>
      <c r="C9" s="152" t="n"/>
      <c r="D9" s="152" t="n"/>
      <c r="E9" s="152" t="n"/>
      <c r="F9" s="153" t="n"/>
      <c r="G9" s="152" t="n"/>
      <c r="H9" s="153" t="n"/>
      <c r="I9" s="153" t="n"/>
    </row>
    <row r="10" ht="17.85" customHeight="1">
      <c r="A10" s="152" t="n"/>
      <c r="B10" s="153" t="n"/>
      <c r="C10" s="152" t="n"/>
      <c r="D10" s="152" t="n"/>
      <c r="E10" s="152" t="n"/>
      <c r="F10" s="153" t="n"/>
      <c r="G10" s="152" t="n"/>
      <c r="H10" s="153" t="n"/>
      <c r="I10" s="153" t="n"/>
    </row>
    <row r="11" ht="17.85" customHeight="1">
      <c r="A11" s="152" t="n"/>
      <c r="B11" s="153" t="n"/>
      <c r="C11" s="152" t="n"/>
      <c r="D11" s="152" t="n"/>
      <c r="E11" s="152" t="n"/>
      <c r="F11" s="153" t="n"/>
      <c r="G11" s="152" t="n"/>
      <c r="H11" s="153" t="n"/>
      <c r="I11" s="153" t="n"/>
    </row>
    <row r="12" ht="17.85" customHeight="1">
      <c r="A12" s="152" t="n"/>
      <c r="B12" s="153" t="n"/>
      <c r="C12" s="152" t="n"/>
      <c r="D12" s="152" t="n"/>
      <c r="E12" s="152" t="n"/>
      <c r="F12" s="153" t="n"/>
      <c r="G12" s="152" t="n"/>
      <c r="H12" s="153" t="n"/>
      <c r="I12" s="153" t="n"/>
    </row>
    <row r="13" ht="17.85" customHeight="1">
      <c r="A13" s="152" t="n"/>
      <c r="B13" s="153" t="n"/>
      <c r="C13" s="152" t="n"/>
      <c r="D13" s="152" t="n"/>
      <c r="E13" s="152" t="n"/>
      <c r="F13" s="153" t="n"/>
      <c r="G13" s="152" t="n"/>
      <c r="H13" s="153" t="n"/>
      <c r="I13" s="153" t="n"/>
    </row>
    <row r="14" ht="17.85" customHeight="1">
      <c r="A14" s="152" t="n"/>
      <c r="B14" s="153" t="n"/>
      <c r="C14" s="152" t="n"/>
      <c r="D14" s="152" t="n"/>
      <c r="E14" s="152" t="n"/>
      <c r="F14" s="153" t="n"/>
      <c r="G14" s="152" t="n"/>
      <c r="H14" s="153" t="n"/>
      <c r="I14" s="153" t="n"/>
    </row>
    <row r="15" ht="17.85" customHeight="1">
      <c r="A15" s="152" t="n"/>
      <c r="B15" s="153" t="n"/>
      <c r="C15" s="152" t="n"/>
      <c r="D15" s="152" t="n"/>
      <c r="E15" s="152" t="n"/>
      <c r="F15" s="153" t="n"/>
      <c r="G15" s="152" t="n"/>
      <c r="H15" s="153" t="n"/>
      <c r="I15" s="153" t="n"/>
    </row>
    <row r="16" ht="17.85" customHeight="1">
      <c r="A16" s="152" t="n"/>
      <c r="B16" s="153" t="n"/>
      <c r="C16" s="152" t="n"/>
      <c r="D16" s="152" t="n"/>
      <c r="E16" s="152" t="n"/>
      <c r="F16" s="153" t="n"/>
      <c r="G16" s="152" t="n"/>
      <c r="H16" s="153" t="n"/>
      <c r="I16" s="153" t="n"/>
    </row>
  </sheetData>
  <mergeCells count="1">
    <mergeCell ref="A1:I1"/>
  </mergeCells>
  <conditionalFormatting sqref="D3:E16">
    <cfRule type="expression" priority="1" dxfId="5">
      <formula>D3="High"</formula>
    </cfRule>
    <cfRule type="expression" priority="2" dxfId="4">
      <formula>D3="Medium"</formula>
    </cfRule>
    <cfRule type="expression" priority="3" dxfId="2">
      <formula>D3="Low"</formula>
    </cfRule>
  </conditionalFormatting>
  <dataValidations count="2">
    <dataValidation sqref="D3:E16" showDropDown="0" showInputMessage="0" showErrorMessage="0" allowBlank="1" errorTitle="Invalid value" error="Please pick a value from the list." type="list">
      <formula1>=RiskLevel</formula1>
    </dataValidation>
    <dataValidation sqref="G3:G16" showDropDown="0" showInputMessage="0" showErrorMessage="0" allowBlank="1" errorTitle="Invalid value" error="Please pick a value from the list." type="list">
      <formula1>=RiskStatus</formula1>
    </dataValidation>
  </dataValidation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tabColor rgb="007030A0"/>
    <outlinePr summaryBelow="1" summaryRight="1"/>
    <pageSetUpPr/>
  </sheetPr>
  <dimension ref="A1:F32"/>
  <sheetViews>
    <sheetView tabSelected="0" zoomScale="11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22" customWidth="1" min="4" max="4"/>
    <col width="28" customWidth="1" min="5" max="5"/>
    <col width="28" customWidth="1" min="6" max="6"/>
  </cols>
  <sheetData>
    <row r="1" ht="30" customHeight="1">
      <c r="A1" s="150" t="inlineStr">
        <is>
          <t>Key Performance Indicators</t>
        </is>
      </c>
      <c r="B1" s="9" t="n"/>
      <c r="C1" s="9" t="n"/>
      <c r="D1" s="9" t="n"/>
      <c r="E1" s="9" t="n"/>
      <c r="F1" s="7" t="n"/>
    </row>
    <row r="2" ht="32" customHeight="1">
      <c r="A2" s="151" t="inlineStr">
        <is>
          <t>KPI No</t>
        </is>
      </c>
      <c r="B2" s="151" t="inlineStr">
        <is>
          <t>Description</t>
        </is>
      </c>
      <c r="C2" s="151" t="inlineStr">
        <is>
          <t>Work Package</t>
        </is>
      </c>
      <c r="D2" s="151" t="inlineStr">
        <is>
          <t>Target</t>
        </is>
      </c>
      <c r="E2" s="151" t="inlineStr">
        <is>
          <t>RP1 Update</t>
        </is>
      </c>
      <c r="F2" s="151" t="inlineStr">
        <is>
          <t>RP2 Update</t>
        </is>
      </c>
    </row>
    <row r="3" ht="17.85" customHeight="1">
      <c r="A3" s="152" t="inlineStr">
        <is>
          <t>1.1</t>
        </is>
      </c>
      <c r="B3" s="153" t="inlineStr">
        <is>
          <t>Water savings in pilot farms</t>
        </is>
      </c>
      <c r="C3" s="152" t="inlineStr">
        <is>
          <t>WP4</t>
        </is>
      </c>
      <c r="D3" s="152" t="inlineStr">
        <is>
          <t>&gt;= 20%</t>
        </is>
      </c>
      <c r="E3" s="153" t="n"/>
      <c r="F3" s="153" t="n"/>
    </row>
    <row r="4" ht="17.85" customHeight="1">
      <c r="A4" s="152" t="inlineStr">
        <is>
          <t>1.2</t>
        </is>
      </c>
      <c r="B4" s="153" t="inlineStr">
        <is>
          <t>Farmers using the decision-support platform</t>
        </is>
      </c>
      <c r="C4" s="152" t="inlineStr">
        <is>
          <t>WP3, WP4</t>
        </is>
      </c>
      <c r="D4" s="152" t="inlineStr">
        <is>
          <t>&gt;= 150</t>
        </is>
      </c>
      <c r="E4" s="153" t="n"/>
      <c r="F4" s="153" t="n"/>
    </row>
    <row r="5" ht="17.85" customHeight="1">
      <c r="A5" s="152" t="inlineStr">
        <is>
          <t>2.1</t>
        </is>
      </c>
      <c r="B5" s="153" t="inlineStr">
        <is>
          <t>Farmers and advisors trained</t>
        </is>
      </c>
      <c r="C5" s="152" t="inlineStr">
        <is>
          <t>WP5</t>
        </is>
      </c>
      <c r="D5" s="152" t="inlineStr">
        <is>
          <t>&gt;= 500</t>
        </is>
      </c>
      <c r="E5" s="153" t="n"/>
      <c r="F5" s="153" t="n"/>
    </row>
    <row r="6" ht="17.85" customHeight="1">
      <c r="A6" s="152" t="n"/>
      <c r="B6" s="153" t="n"/>
      <c r="C6" s="152" t="n"/>
      <c r="D6" s="152" t="n"/>
      <c r="E6" s="153" t="n"/>
      <c r="F6" s="153" t="n"/>
    </row>
    <row r="7" ht="17.85" customHeight="1">
      <c r="A7" s="152" t="n"/>
      <c r="B7" s="153" t="n"/>
      <c r="C7" s="152" t="n"/>
      <c r="D7" s="152" t="n"/>
      <c r="E7" s="153" t="n"/>
      <c r="F7" s="153" t="n"/>
    </row>
    <row r="8" ht="17.85" customHeight="1">
      <c r="A8" s="152" t="n"/>
      <c r="B8" s="153" t="n"/>
      <c r="C8" s="152" t="n"/>
      <c r="D8" s="152" t="n"/>
      <c r="E8" s="153" t="n"/>
      <c r="F8" s="153" t="n"/>
    </row>
    <row r="9" ht="17.85" customHeight="1">
      <c r="A9" s="152" t="n"/>
      <c r="B9" s="153" t="n"/>
      <c r="C9" s="152" t="n"/>
      <c r="D9" s="152" t="n"/>
      <c r="E9" s="153" t="n"/>
      <c r="F9" s="153" t="n"/>
    </row>
    <row r="10" ht="17.85" customHeight="1">
      <c r="A10" s="152" t="n"/>
      <c r="B10" s="153" t="n"/>
      <c r="C10" s="152" t="n"/>
      <c r="D10" s="152" t="n"/>
      <c r="E10" s="153" t="n"/>
      <c r="F10" s="153" t="n"/>
    </row>
    <row r="11" ht="17.85" customHeight="1">
      <c r="A11" s="152" t="n"/>
      <c r="B11" s="153" t="n"/>
      <c r="C11" s="152" t="n"/>
      <c r="D11" s="152" t="n"/>
      <c r="E11" s="153" t="n"/>
      <c r="F11" s="153" t="n"/>
    </row>
    <row r="12" ht="17.85" customHeight="1">
      <c r="A12" s="152" t="n"/>
      <c r="B12" s="153" t="n"/>
      <c r="C12" s="152" t="n"/>
      <c r="D12" s="152" t="n"/>
      <c r="E12" s="153" t="n"/>
      <c r="F12" s="153" t="n"/>
    </row>
    <row r="13" ht="17.85" customHeight="1">
      <c r="A13" s="152" t="n"/>
      <c r="B13" s="153" t="n"/>
      <c r="C13" s="152" t="n"/>
      <c r="D13" s="152" t="n"/>
      <c r="E13" s="153" t="n"/>
      <c r="F13" s="153" t="n"/>
    </row>
    <row r="14" ht="17.85" customHeight="1">
      <c r="A14" s="152" t="n"/>
      <c r="B14" s="153" t="n"/>
      <c r="C14" s="152" t="n"/>
      <c r="D14" s="152" t="n"/>
      <c r="E14" s="153" t="n"/>
      <c r="F14" s="153" t="n"/>
    </row>
    <row r="15" ht="17.85" customHeight="1">
      <c r="A15" s="152" t="n"/>
      <c r="B15" s="153" t="n"/>
      <c r="C15" s="152" t="n"/>
      <c r="D15" s="152" t="n"/>
      <c r="E15" s="153" t="n"/>
      <c r="F15" s="153" t="n"/>
    </row>
    <row r="18" ht="26" customHeight="1">
      <c r="A18" s="154" t="inlineStr">
        <is>
          <t>Communication and dissemination KPIs</t>
        </is>
      </c>
      <c r="B18" s="9" t="n"/>
      <c r="C18" s="9" t="n"/>
      <c r="D18" s="9" t="n"/>
      <c r="E18" s="9" t="n"/>
      <c r="F18" s="7" t="n"/>
    </row>
    <row r="19" ht="32" customHeight="1">
      <c r="A19" s="155" t="inlineStr">
        <is>
          <t>No</t>
        </is>
      </c>
      <c r="B19" s="155" t="inlineStr">
        <is>
          <t>Channel</t>
        </is>
      </c>
      <c r="C19" s="155" t="inlineStr">
        <is>
          <t>Target Groups</t>
        </is>
      </c>
      <c r="D19" s="155" t="inlineStr">
        <is>
          <t>KPI</t>
        </is>
      </c>
      <c r="E19" s="155" t="inlineStr">
        <is>
          <t>RP1 Update</t>
        </is>
      </c>
      <c r="F19" s="155" t="inlineStr">
        <is>
          <t>RP2 Update</t>
        </is>
      </c>
    </row>
    <row r="20" ht="32.7" customHeight="1">
      <c r="A20" s="152" t="n">
        <v>1</v>
      </c>
      <c r="B20" s="153" t="inlineStr">
        <is>
          <t>Project website</t>
        </is>
      </c>
      <c r="C20" s="152" t="inlineStr">
        <is>
          <t>All</t>
        </is>
      </c>
      <c r="D20" s="152" t="inlineStr">
        <is>
          <t>1500 visitors per month</t>
        </is>
      </c>
      <c r="E20" s="153" t="n"/>
      <c r="F20" s="153" t="n"/>
    </row>
    <row r="21" ht="32.7" customHeight="1">
      <c r="A21" s="152" t="n">
        <v>2</v>
      </c>
      <c r="B21" s="153" t="inlineStr">
        <is>
          <t>Social media</t>
        </is>
      </c>
      <c r="C21" s="152" t="inlineStr">
        <is>
          <t>Farmers, public</t>
        </is>
      </c>
      <c r="D21" s="152" t="inlineStr">
        <is>
          <t>8 posts per month</t>
        </is>
      </c>
      <c r="E21" s="153" t="n"/>
      <c r="F21" s="153" t="n"/>
    </row>
    <row r="22" ht="32.7" customHeight="1">
      <c r="A22" s="152" t="n">
        <v>3</v>
      </c>
      <c r="B22" s="153" t="inlineStr">
        <is>
          <t>Scientific publications</t>
        </is>
      </c>
      <c r="C22" s="152" t="inlineStr">
        <is>
          <t>Academic community</t>
        </is>
      </c>
      <c r="D22" s="152" t="inlineStr">
        <is>
          <t>6 open access</t>
        </is>
      </c>
      <c r="E22" s="153" t="n"/>
      <c r="F22" s="153" t="n"/>
    </row>
    <row r="23" ht="17.85" customHeight="1">
      <c r="A23" s="152" t="n"/>
      <c r="B23" s="153" t="n"/>
      <c r="C23" s="152" t="n"/>
      <c r="D23" s="152" t="n"/>
      <c r="E23" s="153" t="n"/>
      <c r="F23" s="153" t="n"/>
    </row>
    <row r="24" ht="17.85" customHeight="1">
      <c r="A24" s="152" t="n"/>
      <c r="B24" s="153" t="n"/>
      <c r="C24" s="152" t="n"/>
      <c r="D24" s="152" t="n"/>
      <c r="E24" s="153" t="n"/>
      <c r="F24" s="153" t="n"/>
    </row>
    <row r="25" ht="17.85" customHeight="1">
      <c r="A25" s="152" t="n"/>
      <c r="B25" s="153" t="n"/>
      <c r="C25" s="152" t="n"/>
      <c r="D25" s="152" t="n"/>
      <c r="E25" s="153" t="n"/>
      <c r="F25" s="153" t="n"/>
    </row>
    <row r="26" ht="17.85" customHeight="1">
      <c r="A26" s="152" t="n"/>
      <c r="B26" s="153" t="n"/>
      <c r="C26" s="152" t="n"/>
      <c r="D26" s="152" t="n"/>
      <c r="E26" s="153" t="n"/>
      <c r="F26" s="153" t="n"/>
    </row>
    <row r="27" ht="17.85" customHeight="1">
      <c r="A27" s="152" t="n"/>
      <c r="B27" s="153" t="n"/>
      <c r="C27" s="152" t="n"/>
      <c r="D27" s="152" t="n"/>
      <c r="E27" s="153" t="n"/>
      <c r="F27" s="153" t="n"/>
    </row>
    <row r="28" ht="17.85" customHeight="1">
      <c r="A28" s="152" t="n"/>
      <c r="B28" s="153" t="n"/>
      <c r="C28" s="152" t="n"/>
      <c r="D28" s="152" t="n"/>
      <c r="E28" s="153" t="n"/>
      <c r="F28" s="153" t="n"/>
    </row>
    <row r="29" ht="17.85" customHeight="1">
      <c r="A29" s="152" t="n"/>
      <c r="B29" s="153" t="n"/>
      <c r="C29" s="152" t="n"/>
      <c r="D29" s="152" t="n"/>
      <c r="E29" s="153" t="n"/>
      <c r="F29" s="153" t="n"/>
    </row>
    <row r="30" ht="17.85" customHeight="1">
      <c r="A30" s="152" t="n"/>
      <c r="B30" s="153" t="n"/>
      <c r="C30" s="152" t="n"/>
      <c r="D30" s="152" t="n"/>
      <c r="E30" s="153" t="n"/>
      <c r="F30" s="153" t="n"/>
    </row>
    <row r="31" ht="17.85" customHeight="1">
      <c r="A31" s="152" t="n"/>
      <c r="B31" s="153" t="n"/>
      <c r="C31" s="152" t="n"/>
      <c r="D31" s="152" t="n"/>
      <c r="E31" s="153" t="n"/>
      <c r="F31" s="153" t="n"/>
    </row>
    <row r="32" ht="17.85" customHeight="1">
      <c r="A32" s="152" t="n"/>
      <c r="B32" s="153" t="n"/>
      <c r="C32" s="152" t="n"/>
      <c r="D32" s="152" t="n"/>
      <c r="E32" s="153" t="n"/>
      <c r="F32" s="153" t="n"/>
    </row>
  </sheetData>
  <mergeCells count="2">
    <mergeCell ref="A1:F1"/>
    <mergeCell ref="A18:F18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tabColor rgb="002F75B5"/>
    <outlinePr summaryBelow="1" summaryRight="1"/>
    <pageSetUpPr/>
  </sheetPr>
  <dimension ref="A1:L18"/>
  <sheetViews>
    <sheetView tabSelected="0" workbookViewId="0">
      <pane xSplit="3" ySplit="2" topLeftCell="D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0" customWidth="1" min="2" max="2"/>
    <col width="14" customWidth="1" min="3" max="3"/>
    <col width="10" customWidth="1" min="4" max="4"/>
    <col width="9" customWidth="1" min="5" max="5"/>
    <col width="9" customWidth="1" min="6" max="6"/>
    <col width="9" customWidth="1" min="7" max="7"/>
    <col width="14" customWidth="1" min="8" max="8"/>
    <col width="24" customWidth="1" min="9" max="9"/>
    <col width="30" customWidth="1" min="10" max="10"/>
    <col width="18" customWidth="1" min="11" max="11"/>
    <col width="40" customWidth="1" min="12" max="12"/>
  </cols>
  <sheetData>
    <row r="1" ht="30" customHeight="1">
      <c r="A1" s="150" t="inlineStr">
        <is>
          <t>Partners and contacts</t>
        </is>
      </c>
      <c r="B1" s="9" t="n"/>
      <c r="C1" s="9" t="n"/>
      <c r="D1" s="9" t="n"/>
      <c r="E1" s="9" t="n"/>
      <c r="F1" s="9" t="n"/>
      <c r="G1" s="9" t="n"/>
      <c r="H1" s="9" t="n"/>
      <c r="I1" s="9" t="n"/>
      <c r="J1" s="9" t="n"/>
      <c r="K1" s="9" t="n"/>
      <c r="L1" s="7" t="n"/>
    </row>
    <row r="2" ht="32" customHeight="1">
      <c r="A2" s="151" t="inlineStr">
        <is>
          <t>No</t>
        </is>
      </c>
      <c r="B2" s="151" t="inlineStr">
        <is>
          <t>Name</t>
        </is>
      </c>
      <c r="C2" s="151" t="inlineStr">
        <is>
          <t>Short Name</t>
        </is>
      </c>
      <c r="D2" s="151" t="inlineStr">
        <is>
          <t>Country</t>
        </is>
      </c>
      <c r="E2" s="151" t="inlineStr">
        <is>
          <t>Active</t>
        </is>
      </c>
      <c r="F2" s="151" t="inlineStr">
        <is>
          <t>Joined</t>
        </is>
      </c>
      <c r="G2" s="151" t="inlineStr">
        <is>
          <t>Left</t>
        </is>
      </c>
      <c r="H2" s="151" t="inlineStr">
        <is>
          <t>WPs Led</t>
        </is>
      </c>
      <c r="I2" s="151" t="inlineStr">
        <is>
          <t>Contact Person</t>
        </is>
      </c>
      <c r="J2" s="151" t="inlineStr">
        <is>
          <t>Email</t>
        </is>
      </c>
      <c r="K2" s="151" t="inlineStr">
        <is>
          <t>Telephone</t>
        </is>
      </c>
      <c r="L2" s="151" t="inlineStr">
        <is>
          <t>Role / Responsible For</t>
        </is>
      </c>
    </row>
    <row r="3" ht="17.85" customHeight="1">
      <c r="A3" s="152" t="n">
        <v>1</v>
      </c>
      <c r="B3" s="153" t="inlineStr">
        <is>
          <t>University of Coastal Nations</t>
        </is>
      </c>
      <c r="C3" s="152" t="inlineStr">
        <is>
          <t>UCN</t>
        </is>
      </c>
      <c r="D3" s="152" t="inlineStr">
        <is>
          <t>CY</t>
        </is>
      </c>
      <c r="E3" s="152" t="inlineStr">
        <is>
          <t>Yes</t>
        </is>
      </c>
      <c r="F3" s="156" t="n"/>
      <c r="G3" s="156" t="n"/>
      <c r="H3" s="152" t="inlineStr">
        <is>
          <t>WP1</t>
        </is>
      </c>
      <c r="I3" s="153" t="n"/>
      <c r="J3" s="153" t="n"/>
      <c r="K3" s="153" t="n"/>
      <c r="L3" s="153" t="n"/>
    </row>
    <row r="4" ht="17.85" customHeight="1">
      <c r="A4" s="152" t="n">
        <v>2</v>
      </c>
      <c r="B4" s="153" t="inlineStr">
        <is>
          <t>Hydra Analytics Ltd</t>
        </is>
      </c>
      <c r="C4" s="152" t="inlineStr">
        <is>
          <t>HYDRA</t>
        </is>
      </c>
      <c r="D4" s="152" t="inlineStr">
        <is>
          <t>GR</t>
        </is>
      </c>
      <c r="E4" s="152" t="inlineStr">
        <is>
          <t>Yes</t>
        </is>
      </c>
      <c r="F4" s="156" t="n"/>
      <c r="G4" s="156" t="n"/>
      <c r="H4" s="152" t="inlineStr">
        <is>
          <t>WP4</t>
        </is>
      </c>
      <c r="I4" s="153" t="n"/>
      <c r="J4" s="153" t="n"/>
      <c r="K4" s="153" t="n"/>
      <c r="L4" s="153" t="n"/>
    </row>
    <row r="5" ht="17.85" customHeight="1">
      <c r="A5" s="152" t="n">
        <v>3</v>
      </c>
      <c r="B5" s="153" t="inlineStr">
        <is>
          <t>Agronomy Research Laboratory</t>
        </is>
      </c>
      <c r="C5" s="152" t="inlineStr">
        <is>
          <t>AGROLAB</t>
        </is>
      </c>
      <c r="D5" s="152" t="inlineStr">
        <is>
          <t>ES</t>
        </is>
      </c>
      <c r="E5" s="152" t="inlineStr">
        <is>
          <t>Yes</t>
        </is>
      </c>
      <c r="F5" s="156" t="n"/>
      <c r="G5" s="156" t="n"/>
      <c r="H5" s="152" t="inlineStr">
        <is>
          <t>WP2</t>
        </is>
      </c>
      <c r="I5" s="153" t="n"/>
      <c r="J5" s="153" t="n"/>
      <c r="K5" s="153" t="n"/>
      <c r="L5" s="153" t="n"/>
    </row>
    <row r="6" ht="17.85" customHeight="1">
      <c r="A6" s="152" t="n">
        <v>4</v>
      </c>
      <c r="B6" s="153" t="inlineStr">
        <is>
          <t>European Farmers Network</t>
        </is>
      </c>
      <c r="C6" s="152" t="inlineStr">
        <is>
          <t>EUFARM</t>
        </is>
      </c>
      <c r="D6" s="152" t="inlineStr">
        <is>
          <t>BE</t>
        </is>
      </c>
      <c r="E6" s="152" t="inlineStr">
        <is>
          <t>Yes</t>
        </is>
      </c>
      <c r="F6" s="156" t="n"/>
      <c r="G6" s="156" t="n"/>
      <c r="H6" s="152" t="n"/>
      <c r="I6" s="153" t="n"/>
      <c r="J6" s="153" t="n"/>
      <c r="K6" s="153" t="n"/>
      <c r="L6" s="153" t="n"/>
    </row>
    <row r="7" ht="17.85" customHeight="1">
      <c r="A7" s="152" t="n">
        <v>5</v>
      </c>
      <c r="B7" s="153" t="inlineStr">
        <is>
          <t>DataWise Solutions GmbH</t>
        </is>
      </c>
      <c r="C7" s="152" t="inlineStr">
        <is>
          <t>DATAWISE</t>
        </is>
      </c>
      <c r="D7" s="152" t="inlineStr">
        <is>
          <t>DE</t>
        </is>
      </c>
      <c r="E7" s="152" t="inlineStr">
        <is>
          <t>Yes</t>
        </is>
      </c>
      <c r="F7" s="156" t="n"/>
      <c r="G7" s="156" t="n"/>
      <c r="H7" s="152" t="inlineStr">
        <is>
          <t>WP3</t>
        </is>
      </c>
      <c r="I7" s="153" t="n"/>
      <c r="J7" s="153" t="n"/>
      <c r="K7" s="153" t="n"/>
      <c r="L7" s="153" t="n"/>
    </row>
    <row r="8" ht="17.85" customHeight="1">
      <c r="A8" s="152" t="n">
        <v>6</v>
      </c>
      <c r="B8" s="153" t="inlineStr">
        <is>
          <t>GreenCom Communication Agency</t>
        </is>
      </c>
      <c r="C8" s="152" t="inlineStr">
        <is>
          <t>GREENCOM</t>
        </is>
      </c>
      <c r="D8" s="152" t="inlineStr">
        <is>
          <t>IT</t>
        </is>
      </c>
      <c r="E8" s="152" t="inlineStr">
        <is>
          <t>Yes</t>
        </is>
      </c>
      <c r="F8" s="156" t="n"/>
      <c r="G8" s="156" t="n"/>
      <c r="H8" s="152" t="inlineStr">
        <is>
          <t>WP5</t>
        </is>
      </c>
      <c r="I8" s="153" t="n"/>
      <c r="J8" s="153" t="n"/>
      <c r="K8" s="153" t="n"/>
      <c r="L8" s="153" t="n"/>
    </row>
    <row r="9" ht="17.85" customHeight="1">
      <c r="A9" s="152" t="n"/>
      <c r="B9" s="153" t="n"/>
      <c r="C9" s="152" t="n"/>
      <c r="D9" s="152" t="n"/>
      <c r="E9" s="152" t="n"/>
      <c r="F9" s="152" t="n"/>
      <c r="G9" s="152" t="n"/>
      <c r="H9" s="152" t="n"/>
      <c r="I9" s="153" t="n"/>
      <c r="J9" s="153" t="n"/>
      <c r="K9" s="153" t="n"/>
      <c r="L9" s="153" t="n"/>
    </row>
    <row r="10" ht="17.85" customHeight="1">
      <c r="A10" s="152" t="n"/>
      <c r="B10" s="153" t="n"/>
      <c r="C10" s="152" t="n"/>
      <c r="D10" s="152" t="n"/>
      <c r="E10" s="152" t="n"/>
      <c r="F10" s="152" t="n"/>
      <c r="G10" s="152" t="n"/>
      <c r="H10" s="152" t="n"/>
      <c r="I10" s="153" t="n"/>
      <c r="J10" s="153" t="n"/>
      <c r="K10" s="153" t="n"/>
      <c r="L10" s="153" t="n"/>
    </row>
    <row r="11" ht="17.85" customHeight="1">
      <c r="A11" s="152" t="n"/>
      <c r="B11" s="153" t="n"/>
      <c r="C11" s="152" t="n"/>
      <c r="D11" s="152" t="n"/>
      <c r="E11" s="152" t="n"/>
      <c r="F11" s="152" t="n"/>
      <c r="G11" s="152" t="n"/>
      <c r="H11" s="152" t="n"/>
      <c r="I11" s="153" t="n"/>
      <c r="J11" s="153" t="n"/>
      <c r="K11" s="153" t="n"/>
      <c r="L11" s="153" t="n"/>
    </row>
    <row r="12" ht="17.85" customHeight="1">
      <c r="A12" s="152" t="n"/>
      <c r="B12" s="153" t="n"/>
      <c r="C12" s="152" t="n"/>
      <c r="D12" s="152" t="n"/>
      <c r="E12" s="152" t="n"/>
      <c r="F12" s="152" t="n"/>
      <c r="G12" s="152" t="n"/>
      <c r="H12" s="152" t="n"/>
      <c r="I12" s="153" t="n"/>
      <c r="J12" s="153" t="n"/>
      <c r="K12" s="153" t="n"/>
      <c r="L12" s="153" t="n"/>
    </row>
    <row r="13" ht="17.85" customHeight="1">
      <c r="A13" s="152" t="n"/>
      <c r="B13" s="153" t="n"/>
      <c r="C13" s="152" t="n"/>
      <c r="D13" s="152" t="n"/>
      <c r="E13" s="152" t="n"/>
      <c r="F13" s="152" t="n"/>
      <c r="G13" s="152" t="n"/>
      <c r="H13" s="152" t="n"/>
      <c r="I13" s="153" t="n"/>
      <c r="J13" s="153" t="n"/>
      <c r="K13" s="153" t="n"/>
      <c r="L13" s="153" t="n"/>
    </row>
    <row r="14" ht="17.85" customHeight="1">
      <c r="A14" s="152" t="n"/>
      <c r="B14" s="153" t="n"/>
      <c r="C14" s="152" t="n"/>
      <c r="D14" s="152" t="n"/>
      <c r="E14" s="152" t="n"/>
      <c r="F14" s="152" t="n"/>
      <c r="G14" s="152" t="n"/>
      <c r="H14" s="152" t="n"/>
      <c r="I14" s="153" t="n"/>
      <c r="J14" s="153" t="n"/>
      <c r="K14" s="153" t="n"/>
      <c r="L14" s="153" t="n"/>
    </row>
    <row r="15" ht="17.85" customHeight="1">
      <c r="A15" s="152" t="n"/>
      <c r="B15" s="153" t="n"/>
      <c r="C15" s="152" t="n"/>
      <c r="D15" s="152" t="n"/>
      <c r="E15" s="152" t="n"/>
      <c r="F15" s="152" t="n"/>
      <c r="G15" s="152" t="n"/>
      <c r="H15" s="152" t="n"/>
      <c r="I15" s="153" t="n"/>
      <c r="J15" s="153" t="n"/>
      <c r="K15" s="153" t="n"/>
      <c r="L15" s="153" t="n"/>
    </row>
    <row r="16" ht="17.85" customHeight="1">
      <c r="A16" s="152" t="n"/>
      <c r="B16" s="153" t="n"/>
      <c r="C16" s="152" t="n"/>
      <c r="D16" s="152" t="n"/>
      <c r="E16" s="152" t="n"/>
      <c r="F16" s="152" t="n"/>
      <c r="G16" s="152" t="n"/>
      <c r="H16" s="152" t="n"/>
      <c r="I16" s="153" t="n"/>
      <c r="J16" s="153" t="n"/>
      <c r="K16" s="153" t="n"/>
      <c r="L16" s="153" t="n"/>
    </row>
    <row r="17" ht="17.85" customHeight="1">
      <c r="A17" s="152" t="n"/>
      <c r="B17" s="153" t="n"/>
      <c r="C17" s="152" t="n"/>
      <c r="D17" s="152" t="n"/>
      <c r="E17" s="152" t="n"/>
      <c r="F17" s="152" t="n"/>
      <c r="G17" s="152" t="n"/>
      <c r="H17" s="152" t="n"/>
      <c r="I17" s="153" t="n"/>
      <c r="J17" s="153" t="n"/>
      <c r="K17" s="153" t="n"/>
      <c r="L17" s="153" t="n"/>
    </row>
    <row r="18" ht="17.85" customHeight="1">
      <c r="A18" s="152" t="n"/>
      <c r="B18" s="153" t="n"/>
      <c r="C18" s="152" t="n"/>
      <c r="D18" s="152" t="n"/>
      <c r="E18" s="152" t="n"/>
      <c r="F18" s="152" t="n"/>
      <c r="G18" s="152" t="n"/>
      <c r="H18" s="152" t="n"/>
      <c r="I18" s="153" t="n"/>
      <c r="J18" s="153" t="n"/>
      <c r="K18" s="153" t="n"/>
      <c r="L18" s="153" t="n"/>
    </row>
  </sheetData>
  <mergeCells count="1">
    <mergeCell ref="A1:L1"/>
  </mergeCells>
  <dataValidations count="1">
    <dataValidation sqref="E3:E18" showDropDown="0" showInputMessage="0" showErrorMessage="0" allowBlank="1" errorTitle="Invalid value" error="Please pick a value from the list." type="list">
      <formula1>=YesNo</formula1>
    </dataValidation>
  </dataValidations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tabColor rgb="00548235"/>
    <outlinePr summaryBelow="1" summaryRight="1"/>
    <pageSetUpPr/>
  </sheetPr>
  <dimension ref="A1:K30"/>
  <sheetViews>
    <sheetView tabSelected="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8" customWidth="1" min="2" max="2"/>
    <col width="12" customWidth="1" min="3" max="3"/>
    <col width="12" customWidth="1" min="4" max="4"/>
    <col width="7" customWidth="1" min="5" max="5"/>
    <col width="8" customWidth="1" min="6" max="6"/>
    <col width="16" customWidth="1" min="7" max="7"/>
    <col width="14" customWidth="1" min="8" max="8"/>
    <col width="40" customWidth="1" min="9" max="9"/>
    <col width="28" customWidth="1" min="10" max="10"/>
    <col width="40" customWidth="1" min="11" max="11"/>
  </cols>
  <sheetData>
    <row r="1" ht="30" customHeight="1">
      <c r="A1" s="150" t="inlineStr">
        <is>
          <t>Meetings and events</t>
        </is>
      </c>
      <c r="B1" s="9" t="n"/>
      <c r="C1" s="9" t="n"/>
      <c r="D1" s="9" t="n"/>
      <c r="E1" s="9" t="n"/>
      <c r="F1" s="9" t="n"/>
      <c r="G1" s="9" t="n"/>
      <c r="H1" s="9" t="n"/>
      <c r="I1" s="9" t="n"/>
      <c r="J1" s="9" t="n"/>
      <c r="K1" s="7" t="n"/>
    </row>
    <row r="2" ht="32" customHeight="1">
      <c r="A2" s="151" t="inlineStr">
        <is>
          <t>ID</t>
        </is>
      </c>
      <c r="B2" s="151" t="inlineStr">
        <is>
          <t>Type</t>
        </is>
      </c>
      <c r="C2" s="151" t="inlineStr">
        <is>
          <t>Date</t>
        </is>
      </c>
      <c r="D2" s="151" t="inlineStr">
        <is>
          <t>End Date</t>
        </is>
      </c>
      <c r="E2" s="151" t="inlineStr">
        <is>
          <t>Days</t>
        </is>
      </c>
      <c r="F2" s="151" t="inlineStr">
        <is>
          <t>Month</t>
        </is>
      </c>
      <c r="G2" s="151" t="inlineStr">
        <is>
          <t>Place</t>
        </is>
      </c>
      <c r="H2" s="151" t="inlineStr">
        <is>
          <t>Host</t>
        </is>
      </c>
      <c r="I2" s="151" t="inlineStr">
        <is>
          <t>Description</t>
        </is>
      </c>
      <c r="J2" s="151" t="inlineStr">
        <is>
          <t>Participants</t>
        </is>
      </c>
      <c r="K2" s="151" t="inlineStr">
        <is>
          <t>Minutes / Notes</t>
        </is>
      </c>
    </row>
    <row r="3" ht="32.7" customHeight="1">
      <c r="A3" s="152" t="n">
        <v>1</v>
      </c>
      <c r="B3" s="153" t="inlineStr">
        <is>
          <t>General Assembly</t>
        </is>
      </c>
      <c r="C3" s="157" t="n">
        <v>46042</v>
      </c>
      <c r="D3" s="157">
        <f>IF(C3="","",C3+MAX(1,N(E3))-1)</f>
        <v/>
      </c>
      <c r="E3" s="152" t="n">
        <v>2</v>
      </c>
      <c r="F3" s="156">
        <f>IF(C3="","",(YEAR(C3)-YEAR(ProjectStartDate))*12+MONTH(C3)-MONTH(ProjectStartDate)+1)</f>
        <v/>
      </c>
      <c r="G3" s="153" t="inlineStr">
        <is>
          <t>Nicosia</t>
        </is>
      </c>
      <c r="H3" s="153" t="inlineStr">
        <is>
          <t>UCN</t>
        </is>
      </c>
      <c r="I3" s="153" t="inlineStr">
        <is>
          <t>Kick-off meeting</t>
        </is>
      </c>
      <c r="J3" s="153" t="inlineStr">
        <is>
          <t>All partners, Project Officer</t>
        </is>
      </c>
      <c r="K3" s="153" t="n"/>
    </row>
    <row r="4" ht="32.7" customHeight="1">
      <c r="A4" s="152" t="n">
        <v>2</v>
      </c>
      <c r="B4" s="153" t="inlineStr">
        <is>
          <t>Steering Committee</t>
        </is>
      </c>
      <c r="C4" s="157" t="n">
        <v>46211</v>
      </c>
      <c r="D4" s="157">
        <f>IF(C4="","",C4+MAX(1,N(E4))-1)</f>
        <v/>
      </c>
      <c r="E4" s="152" t="n">
        <v>1</v>
      </c>
      <c r="F4" s="156">
        <f>IF(C4="","",(YEAR(C4)-YEAR(ProjectStartDate))*12+MONTH(C4)-MONTH(ProjectStartDate)+1)</f>
        <v/>
      </c>
      <c r="G4" s="153" t="inlineStr">
        <is>
          <t>Online</t>
        </is>
      </c>
      <c r="H4" s="153" t="inlineStr">
        <is>
          <t>UCN</t>
        </is>
      </c>
      <c r="I4" s="153" t="inlineStr">
        <is>
          <t>Steering committee</t>
        </is>
      </c>
      <c r="J4" s="153" t="inlineStr">
        <is>
          <t>WP leaders</t>
        </is>
      </c>
      <c r="K4" s="153" t="n"/>
    </row>
    <row r="5" ht="17.85" customHeight="1">
      <c r="A5" s="152" t="n">
        <v>3</v>
      </c>
      <c r="B5" s="153" t="inlineStr">
        <is>
          <t>General Assembly</t>
        </is>
      </c>
      <c r="C5" s="157" t="n">
        <v>46309</v>
      </c>
      <c r="D5" s="157">
        <f>IF(C5="","",C5+MAX(1,N(E5))-1)</f>
        <v/>
      </c>
      <c r="E5" s="152" t="n">
        <v>2</v>
      </c>
      <c r="F5" s="156">
        <f>IF(C5="","",(YEAR(C5)-YEAR(ProjectStartDate))*12+MONTH(C5)-MONTH(ProjectStartDate)+1)</f>
        <v/>
      </c>
      <c r="G5" s="153" t="inlineStr">
        <is>
          <t>Madrid</t>
        </is>
      </c>
      <c r="H5" s="153" t="inlineStr">
        <is>
          <t>AGROLAB</t>
        </is>
      </c>
      <c r="I5" s="153" t="inlineStr">
        <is>
          <t>General assembly</t>
        </is>
      </c>
      <c r="J5" s="153" t="inlineStr">
        <is>
          <t>All partners</t>
        </is>
      </c>
      <c r="K5" s="153" t="n"/>
    </row>
    <row r="6" ht="32.7" customHeight="1">
      <c r="A6" s="152" t="n">
        <v>4</v>
      </c>
      <c r="B6" s="153" t="inlineStr">
        <is>
          <t>Steering Committee</t>
        </is>
      </c>
      <c r="C6" s="157" t="n">
        <v>46400</v>
      </c>
      <c r="D6" s="157">
        <f>IF(C6="","",C6+MAX(1,N(E6))-1)</f>
        <v/>
      </c>
      <c r="E6" s="152" t="n">
        <v>1</v>
      </c>
      <c r="F6" s="156">
        <f>IF(C6="","",(YEAR(C6)-YEAR(ProjectStartDate))*12+MONTH(C6)-MONTH(ProjectStartDate)+1)</f>
        <v/>
      </c>
      <c r="G6" s="153" t="inlineStr">
        <is>
          <t>Online</t>
        </is>
      </c>
      <c r="H6" s="153" t="inlineStr">
        <is>
          <t>UCN</t>
        </is>
      </c>
      <c r="I6" s="153" t="inlineStr">
        <is>
          <t>Steering committee</t>
        </is>
      </c>
      <c r="J6" s="153" t="inlineStr">
        <is>
          <t>WP leaders</t>
        </is>
      </c>
      <c r="K6" s="153" t="n"/>
    </row>
    <row r="7" ht="17.85" customHeight="1">
      <c r="A7" s="152" t="n">
        <v>5</v>
      </c>
      <c r="B7" s="153" t="inlineStr">
        <is>
          <t>General Assembly</t>
        </is>
      </c>
      <c r="C7" s="157" t="n">
        <v>46547</v>
      </c>
      <c r="D7" s="157">
        <f>IF(C7="","",C7+MAX(1,N(E7))-1)</f>
        <v/>
      </c>
      <c r="E7" s="152" t="n">
        <v>2</v>
      </c>
      <c r="F7" s="156">
        <f>IF(C7="","",(YEAR(C7)-YEAR(ProjectStartDate))*12+MONTH(C7)-MONTH(ProjectStartDate)+1)</f>
        <v/>
      </c>
      <c r="G7" s="153" t="inlineStr">
        <is>
          <t>Athens</t>
        </is>
      </c>
      <c r="H7" s="153" t="inlineStr">
        <is>
          <t>HYDRA</t>
        </is>
      </c>
      <c r="I7" s="153" t="inlineStr">
        <is>
          <t>General assembly</t>
        </is>
      </c>
      <c r="J7" s="153" t="inlineStr">
        <is>
          <t>All partners</t>
        </is>
      </c>
      <c r="K7" s="153" t="n"/>
    </row>
    <row r="8" ht="17.85" customHeight="1">
      <c r="A8" s="152" t="n">
        <v>6</v>
      </c>
      <c r="B8" s="153" t="inlineStr">
        <is>
          <t>Events</t>
        </is>
      </c>
      <c r="C8" s="157" t="n">
        <v>46652</v>
      </c>
      <c r="D8" s="157">
        <f>IF(C8="","",C8+MAX(1,N(E8))-1)</f>
        <v/>
      </c>
      <c r="E8" s="152" t="n">
        <v>1</v>
      </c>
      <c r="F8" s="156">
        <f>IF(C8="","",(YEAR(C8)-YEAR(ProjectStartDate))*12+MONTH(C8)-MONTH(ProjectStartDate)+1)</f>
        <v/>
      </c>
      <c r="G8" s="153" t="inlineStr">
        <is>
          <t>Brussels</t>
        </is>
      </c>
      <c r="H8" s="153" t="inlineStr">
        <is>
          <t>EUFARM</t>
        </is>
      </c>
      <c r="I8" s="153" t="inlineStr">
        <is>
          <t>Farmer field day</t>
        </is>
      </c>
      <c r="J8" s="153" t="inlineStr">
        <is>
          <t>Farmers, stakeholders</t>
        </is>
      </c>
      <c r="K8" s="153" t="n"/>
    </row>
    <row r="9" ht="17.85" customHeight="1">
      <c r="A9" s="152" t="n">
        <v>7</v>
      </c>
      <c r="B9" s="153" t="inlineStr">
        <is>
          <t>General Assembly</t>
        </is>
      </c>
      <c r="C9" s="157" t="n">
        <v>46918</v>
      </c>
      <c r="D9" s="157">
        <f>IF(C9="","",C9+MAX(1,N(E9))-1)</f>
        <v/>
      </c>
      <c r="E9" s="152" t="n">
        <v>2</v>
      </c>
      <c r="F9" s="156">
        <f>IF(C9="","",(YEAR(C9)-YEAR(ProjectStartDate))*12+MONTH(C9)-MONTH(ProjectStartDate)+1)</f>
        <v/>
      </c>
      <c r="G9" s="153" t="inlineStr">
        <is>
          <t>Munich</t>
        </is>
      </c>
      <c r="H9" s="153" t="inlineStr">
        <is>
          <t>DATAWISE</t>
        </is>
      </c>
      <c r="I9" s="153" t="inlineStr">
        <is>
          <t>General assembly</t>
        </is>
      </c>
      <c r="J9" s="153" t="inlineStr">
        <is>
          <t>All partners</t>
        </is>
      </c>
      <c r="K9" s="153" t="n"/>
    </row>
    <row r="10" ht="17.85" customHeight="1">
      <c r="A10" s="152" t="n">
        <v>8</v>
      </c>
      <c r="B10" s="153" t="inlineStr">
        <is>
          <t>Events</t>
        </is>
      </c>
      <c r="C10" s="157" t="n">
        <v>47092</v>
      </c>
      <c r="D10" s="157">
        <f>IF(C10="","",C10+MAX(1,N(E10))-1)</f>
        <v/>
      </c>
      <c r="E10" s="152" t="n">
        <v>2</v>
      </c>
      <c r="F10" s="156">
        <f>IF(C10="","",(YEAR(C10)-YEAR(ProjectStartDate))*12+MONTH(C10)-MONTH(ProjectStartDate)+1)</f>
        <v/>
      </c>
      <c r="G10" s="153" t="inlineStr">
        <is>
          <t>Rome</t>
        </is>
      </c>
      <c r="H10" s="153" t="inlineStr">
        <is>
          <t>GREENCOM</t>
        </is>
      </c>
      <c r="I10" s="153" t="inlineStr">
        <is>
          <t>Final event</t>
        </is>
      </c>
      <c r="J10" s="153" t="inlineStr">
        <is>
          <t>All partners, stakeholders</t>
        </is>
      </c>
      <c r="K10" s="153" t="n"/>
    </row>
    <row r="11" ht="17.85" customHeight="1">
      <c r="A11" s="152" t="n"/>
      <c r="B11" s="153" t="n"/>
      <c r="C11" s="157" t="n"/>
      <c r="D11" s="157">
        <f>IF(C11="","",C11+MAX(1,N(E11))-1)</f>
        <v/>
      </c>
      <c r="E11" s="152" t="n"/>
      <c r="F11" s="156">
        <f>IF(C11="","",(YEAR(C11)-YEAR(ProjectStartDate))*12+MONTH(C11)-MONTH(ProjectStartDate)+1)</f>
        <v/>
      </c>
      <c r="G11" s="153" t="n"/>
      <c r="H11" s="153" t="n"/>
      <c r="I11" s="153" t="n"/>
      <c r="J11" s="153" t="n"/>
      <c r="K11" s="153" t="n"/>
    </row>
    <row r="12" ht="17.85" customHeight="1">
      <c r="A12" s="152" t="n"/>
      <c r="B12" s="153" t="n"/>
      <c r="C12" s="157" t="n"/>
      <c r="D12" s="157">
        <f>IF(C12="","",C12+MAX(1,N(E12))-1)</f>
        <v/>
      </c>
      <c r="E12" s="152" t="n"/>
      <c r="F12" s="156">
        <f>IF(C12="","",(YEAR(C12)-YEAR(ProjectStartDate))*12+MONTH(C12)-MONTH(ProjectStartDate)+1)</f>
        <v/>
      </c>
      <c r="G12" s="153" t="n"/>
      <c r="H12" s="153" t="n"/>
      <c r="I12" s="153" t="n"/>
      <c r="J12" s="153" t="n"/>
      <c r="K12" s="153" t="n"/>
    </row>
    <row r="13" ht="17.85" customHeight="1">
      <c r="A13" s="152" t="n"/>
      <c r="B13" s="153" t="n"/>
      <c r="C13" s="157" t="n"/>
      <c r="D13" s="157">
        <f>IF(C13="","",C13+MAX(1,N(E13))-1)</f>
        <v/>
      </c>
      <c r="E13" s="152" t="n"/>
      <c r="F13" s="156">
        <f>IF(C13="","",(YEAR(C13)-YEAR(ProjectStartDate))*12+MONTH(C13)-MONTH(ProjectStartDate)+1)</f>
        <v/>
      </c>
      <c r="G13" s="153" t="n"/>
      <c r="H13" s="153" t="n"/>
      <c r="I13" s="153" t="n"/>
      <c r="J13" s="153" t="n"/>
      <c r="K13" s="153" t="n"/>
    </row>
    <row r="14" ht="17.85" customHeight="1">
      <c r="A14" s="152" t="n"/>
      <c r="B14" s="153" t="n"/>
      <c r="C14" s="157" t="n"/>
      <c r="D14" s="157">
        <f>IF(C14="","",C14+MAX(1,N(E14))-1)</f>
        <v/>
      </c>
      <c r="E14" s="152" t="n"/>
      <c r="F14" s="156">
        <f>IF(C14="","",(YEAR(C14)-YEAR(ProjectStartDate))*12+MONTH(C14)-MONTH(ProjectStartDate)+1)</f>
        <v/>
      </c>
      <c r="G14" s="153" t="n"/>
      <c r="H14" s="153" t="n"/>
      <c r="I14" s="153" t="n"/>
      <c r="J14" s="153" t="n"/>
      <c r="K14" s="153" t="n"/>
    </row>
    <row r="15" ht="17.85" customHeight="1">
      <c r="A15" s="152" t="n"/>
      <c r="B15" s="153" t="n"/>
      <c r="C15" s="157" t="n"/>
      <c r="D15" s="157">
        <f>IF(C15="","",C15+MAX(1,N(E15))-1)</f>
        <v/>
      </c>
      <c r="E15" s="152" t="n"/>
      <c r="F15" s="156">
        <f>IF(C15="","",(YEAR(C15)-YEAR(ProjectStartDate))*12+MONTH(C15)-MONTH(ProjectStartDate)+1)</f>
        <v/>
      </c>
      <c r="G15" s="153" t="n"/>
      <c r="H15" s="153" t="n"/>
      <c r="I15" s="153" t="n"/>
      <c r="J15" s="153" t="n"/>
      <c r="K15" s="153" t="n"/>
    </row>
    <row r="16" ht="17.85" customHeight="1">
      <c r="A16" s="152" t="n"/>
      <c r="B16" s="153" t="n"/>
      <c r="C16" s="157" t="n"/>
      <c r="D16" s="157">
        <f>IF(C16="","",C16+MAX(1,N(E16))-1)</f>
        <v/>
      </c>
      <c r="E16" s="152" t="n"/>
      <c r="F16" s="156">
        <f>IF(C16="","",(YEAR(C16)-YEAR(ProjectStartDate))*12+MONTH(C16)-MONTH(ProjectStartDate)+1)</f>
        <v/>
      </c>
      <c r="G16" s="153" t="n"/>
      <c r="H16" s="153" t="n"/>
      <c r="I16" s="153" t="n"/>
      <c r="J16" s="153" t="n"/>
      <c r="K16" s="153" t="n"/>
    </row>
    <row r="17" ht="17.85" customHeight="1">
      <c r="A17" s="152" t="n"/>
      <c r="B17" s="153" t="n"/>
      <c r="C17" s="157" t="n"/>
      <c r="D17" s="157">
        <f>IF(C17="","",C17+MAX(1,N(E17))-1)</f>
        <v/>
      </c>
      <c r="E17" s="152" t="n"/>
      <c r="F17" s="156">
        <f>IF(C17="","",(YEAR(C17)-YEAR(ProjectStartDate))*12+MONTH(C17)-MONTH(ProjectStartDate)+1)</f>
        <v/>
      </c>
      <c r="G17" s="153" t="n"/>
      <c r="H17" s="153" t="n"/>
      <c r="I17" s="153" t="n"/>
      <c r="J17" s="153" t="n"/>
      <c r="K17" s="153" t="n"/>
    </row>
    <row r="18" ht="17.85" customHeight="1">
      <c r="A18" s="152" t="n"/>
      <c r="B18" s="153" t="n"/>
      <c r="C18" s="157" t="n"/>
      <c r="D18" s="157">
        <f>IF(C18="","",C18+MAX(1,N(E18))-1)</f>
        <v/>
      </c>
      <c r="E18" s="152" t="n"/>
      <c r="F18" s="156">
        <f>IF(C18="","",(YEAR(C18)-YEAR(ProjectStartDate))*12+MONTH(C18)-MONTH(ProjectStartDate)+1)</f>
        <v/>
      </c>
      <c r="G18" s="153" t="n"/>
      <c r="H18" s="153" t="n"/>
      <c r="I18" s="153" t="n"/>
      <c r="J18" s="153" t="n"/>
      <c r="K18" s="153" t="n"/>
    </row>
    <row r="19" ht="17.85" customHeight="1">
      <c r="A19" s="152" t="n"/>
      <c r="B19" s="153" t="n"/>
      <c r="C19" s="157" t="n"/>
      <c r="D19" s="157">
        <f>IF(C19="","",C19+MAX(1,N(E19))-1)</f>
        <v/>
      </c>
      <c r="E19" s="152" t="n"/>
      <c r="F19" s="156">
        <f>IF(C19="","",(YEAR(C19)-YEAR(ProjectStartDate))*12+MONTH(C19)-MONTH(ProjectStartDate)+1)</f>
        <v/>
      </c>
      <c r="G19" s="153" t="n"/>
      <c r="H19" s="153" t="n"/>
      <c r="I19" s="153" t="n"/>
      <c r="J19" s="153" t="n"/>
      <c r="K19" s="153" t="n"/>
    </row>
    <row r="20" ht="17.85" customHeight="1">
      <c r="A20" s="152" t="n"/>
      <c r="B20" s="153" t="n"/>
      <c r="C20" s="157" t="n"/>
      <c r="D20" s="157">
        <f>IF(C20="","",C20+MAX(1,N(E20))-1)</f>
        <v/>
      </c>
      <c r="E20" s="152" t="n"/>
      <c r="F20" s="156">
        <f>IF(C20="","",(YEAR(C20)-YEAR(ProjectStartDate))*12+MONTH(C20)-MONTH(ProjectStartDate)+1)</f>
        <v/>
      </c>
      <c r="G20" s="153" t="n"/>
      <c r="H20" s="153" t="n"/>
      <c r="I20" s="153" t="n"/>
      <c r="J20" s="153" t="n"/>
      <c r="K20" s="153" t="n"/>
    </row>
    <row r="21" ht="17.85" customHeight="1">
      <c r="A21" s="152" t="n"/>
      <c r="B21" s="153" t="n"/>
      <c r="C21" s="157" t="n"/>
      <c r="D21" s="157">
        <f>IF(C21="","",C21+MAX(1,N(E21))-1)</f>
        <v/>
      </c>
      <c r="E21" s="152" t="n"/>
      <c r="F21" s="156">
        <f>IF(C21="","",(YEAR(C21)-YEAR(ProjectStartDate))*12+MONTH(C21)-MONTH(ProjectStartDate)+1)</f>
        <v/>
      </c>
      <c r="G21" s="153" t="n"/>
      <c r="H21" s="153" t="n"/>
      <c r="I21" s="153" t="n"/>
      <c r="J21" s="153" t="n"/>
      <c r="K21" s="153" t="n"/>
    </row>
    <row r="22" ht="17.85" customHeight="1">
      <c r="A22" s="152" t="n"/>
      <c r="B22" s="153" t="n"/>
      <c r="C22" s="157" t="n"/>
      <c r="D22" s="157">
        <f>IF(C22="","",C22+MAX(1,N(E22))-1)</f>
        <v/>
      </c>
      <c r="E22" s="152" t="n"/>
      <c r="F22" s="156">
        <f>IF(C22="","",(YEAR(C22)-YEAR(ProjectStartDate))*12+MONTH(C22)-MONTH(ProjectStartDate)+1)</f>
        <v/>
      </c>
      <c r="G22" s="153" t="n"/>
      <c r="H22" s="153" t="n"/>
      <c r="I22" s="153" t="n"/>
      <c r="J22" s="153" t="n"/>
      <c r="K22" s="153" t="n"/>
    </row>
    <row r="23" ht="17.85" customHeight="1">
      <c r="A23" s="152" t="n"/>
      <c r="B23" s="153" t="n"/>
      <c r="C23" s="157" t="n"/>
      <c r="D23" s="157">
        <f>IF(C23="","",C23+MAX(1,N(E23))-1)</f>
        <v/>
      </c>
      <c r="E23" s="152" t="n"/>
      <c r="F23" s="156">
        <f>IF(C23="","",(YEAR(C23)-YEAR(ProjectStartDate))*12+MONTH(C23)-MONTH(ProjectStartDate)+1)</f>
        <v/>
      </c>
      <c r="G23" s="153" t="n"/>
      <c r="H23" s="153" t="n"/>
      <c r="I23" s="153" t="n"/>
      <c r="J23" s="153" t="n"/>
      <c r="K23" s="153" t="n"/>
    </row>
    <row r="24" ht="17.85" customHeight="1">
      <c r="A24" s="152" t="n"/>
      <c r="B24" s="153" t="n"/>
      <c r="C24" s="157" t="n"/>
      <c r="D24" s="157">
        <f>IF(C24="","",C24+MAX(1,N(E24))-1)</f>
        <v/>
      </c>
      <c r="E24" s="152" t="n"/>
      <c r="F24" s="156">
        <f>IF(C24="","",(YEAR(C24)-YEAR(ProjectStartDate))*12+MONTH(C24)-MONTH(ProjectStartDate)+1)</f>
        <v/>
      </c>
      <c r="G24" s="153" t="n"/>
      <c r="H24" s="153" t="n"/>
      <c r="I24" s="153" t="n"/>
      <c r="J24" s="153" t="n"/>
      <c r="K24" s="153" t="n"/>
    </row>
    <row r="25" ht="17.85" customHeight="1">
      <c r="A25" s="152" t="n"/>
      <c r="B25" s="153" t="n"/>
      <c r="C25" s="157" t="n"/>
      <c r="D25" s="157">
        <f>IF(C25="","",C25+MAX(1,N(E25))-1)</f>
        <v/>
      </c>
      <c r="E25" s="152" t="n"/>
      <c r="F25" s="156">
        <f>IF(C25="","",(YEAR(C25)-YEAR(ProjectStartDate))*12+MONTH(C25)-MONTH(ProjectStartDate)+1)</f>
        <v/>
      </c>
      <c r="G25" s="153" t="n"/>
      <c r="H25" s="153" t="n"/>
      <c r="I25" s="153" t="n"/>
      <c r="J25" s="153" t="n"/>
      <c r="K25" s="153" t="n"/>
    </row>
    <row r="26" ht="17.85" customHeight="1">
      <c r="A26" s="152" t="n"/>
      <c r="B26" s="153" t="n"/>
      <c r="C26" s="157" t="n"/>
      <c r="D26" s="157">
        <f>IF(C26="","",C26+MAX(1,N(E26))-1)</f>
        <v/>
      </c>
      <c r="E26" s="152" t="n"/>
      <c r="F26" s="156">
        <f>IF(C26="","",(YEAR(C26)-YEAR(ProjectStartDate))*12+MONTH(C26)-MONTH(ProjectStartDate)+1)</f>
        <v/>
      </c>
      <c r="G26" s="153" t="n"/>
      <c r="H26" s="153" t="n"/>
      <c r="I26" s="153" t="n"/>
      <c r="J26" s="153" t="n"/>
      <c r="K26" s="153" t="n"/>
    </row>
    <row r="27" ht="17.85" customHeight="1">
      <c r="A27" s="152" t="n"/>
      <c r="B27" s="153" t="n"/>
      <c r="C27" s="157" t="n"/>
      <c r="D27" s="157">
        <f>IF(C27="","",C27+MAX(1,N(E27))-1)</f>
        <v/>
      </c>
      <c r="E27" s="152" t="n"/>
      <c r="F27" s="156">
        <f>IF(C27="","",(YEAR(C27)-YEAR(ProjectStartDate))*12+MONTH(C27)-MONTH(ProjectStartDate)+1)</f>
        <v/>
      </c>
      <c r="G27" s="153" t="n"/>
      <c r="H27" s="153" t="n"/>
      <c r="I27" s="153" t="n"/>
      <c r="J27" s="153" t="n"/>
      <c r="K27" s="153" t="n"/>
    </row>
    <row r="28" ht="17.85" customHeight="1">
      <c r="A28" s="152" t="n"/>
      <c r="B28" s="153" t="n"/>
      <c r="C28" s="157" t="n"/>
      <c r="D28" s="157">
        <f>IF(C28="","",C28+MAX(1,N(E28))-1)</f>
        <v/>
      </c>
      <c r="E28" s="152" t="n"/>
      <c r="F28" s="156">
        <f>IF(C28="","",(YEAR(C28)-YEAR(ProjectStartDate))*12+MONTH(C28)-MONTH(ProjectStartDate)+1)</f>
        <v/>
      </c>
      <c r="G28" s="153" t="n"/>
      <c r="H28" s="153" t="n"/>
      <c r="I28" s="153" t="n"/>
      <c r="J28" s="153" t="n"/>
      <c r="K28" s="153" t="n"/>
    </row>
    <row r="29" ht="17.85" customHeight="1">
      <c r="A29" s="152" t="n"/>
      <c r="B29" s="153" t="n"/>
      <c r="C29" s="157" t="n"/>
      <c r="D29" s="157">
        <f>IF(C29="","",C29+MAX(1,N(E29))-1)</f>
        <v/>
      </c>
      <c r="E29" s="152" t="n"/>
      <c r="F29" s="156">
        <f>IF(C29="","",(YEAR(C29)-YEAR(ProjectStartDate))*12+MONTH(C29)-MONTH(ProjectStartDate)+1)</f>
        <v/>
      </c>
      <c r="G29" s="153" t="n"/>
      <c r="H29" s="153" t="n"/>
      <c r="I29" s="153" t="n"/>
      <c r="J29" s="153" t="n"/>
      <c r="K29" s="153" t="n"/>
    </row>
    <row r="30" ht="17.85" customHeight="1">
      <c r="A30" s="152" t="n"/>
      <c r="B30" s="153" t="n"/>
      <c r="C30" s="157" t="n"/>
      <c r="D30" s="157">
        <f>IF(C30="","",C30+MAX(1,N(E30))-1)</f>
        <v/>
      </c>
      <c r="E30" s="152" t="n"/>
      <c r="F30" s="156">
        <f>IF(C30="","",(YEAR(C30)-YEAR(ProjectStartDate))*12+MONTH(C30)-MONTH(ProjectStartDate)+1)</f>
        <v/>
      </c>
      <c r="G30" s="153" t="n"/>
      <c r="H30" s="153" t="n"/>
      <c r="I30" s="153" t="n"/>
      <c r="J30" s="153" t="n"/>
      <c r="K30" s="153" t="n"/>
    </row>
  </sheetData>
  <mergeCells count="1">
    <mergeCell ref="A1:K1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tabColor rgb="00FFC000"/>
    <outlinePr summaryBelow="1" summaryRight="1"/>
    <pageSetUpPr/>
  </sheetPr>
  <dimension ref="A1:E13"/>
  <sheetViews>
    <sheetView tabSelected="0"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70" customWidth="1" min="2" max="2"/>
    <col width="30" customWidth="1" min="3" max="3"/>
    <col width="50" customWidth="1" min="4" max="4"/>
    <col width="11" customWidth="1" min="5" max="5"/>
  </cols>
  <sheetData>
    <row r="1" ht="30" customHeight="1">
      <c r="A1" s="150" t="inlineStr">
        <is>
          <t>Inconsistencies found in the project data</t>
        </is>
      </c>
      <c r="B1" s="9" t="n"/>
      <c r="C1" s="9" t="n"/>
      <c r="D1" s="9" t="n"/>
      <c r="E1" s="7" t="n"/>
    </row>
    <row r="2" ht="32" customHeight="1">
      <c r="A2" s="151" t="inlineStr">
        <is>
          <t>No</t>
        </is>
      </c>
      <c r="B2" s="151" t="inlineStr">
        <is>
          <t>Issue</t>
        </is>
      </c>
      <c r="C2" s="151" t="inlineStr">
        <is>
          <t>Where</t>
        </is>
      </c>
      <c r="D2" s="151" t="inlineStr">
        <is>
          <t>Resolution / Comments</t>
        </is>
      </c>
      <c r="E2" s="151" t="inlineStr">
        <is>
          <t>Resolved</t>
        </is>
      </c>
    </row>
    <row r="3">
      <c r="A3" s="158" t="inlineStr">
        <is>
          <t>No inconsistencies were detected when the monitoring tool was generated.</t>
        </is>
      </c>
      <c r="B3" s="9" t="n"/>
      <c r="C3" s="9" t="n"/>
      <c r="D3" s="9" t="n"/>
      <c r="E3" s="7" t="n"/>
    </row>
    <row r="4" ht="17.85" customHeight="1">
      <c r="A4" s="152" t="n"/>
      <c r="B4" s="153" t="n"/>
      <c r="C4" s="153" t="n"/>
      <c r="D4" s="153" t="n"/>
      <c r="E4" s="152" t="n"/>
    </row>
    <row r="5" ht="17.85" customHeight="1">
      <c r="A5" s="152" t="n"/>
      <c r="B5" s="153" t="n"/>
      <c r="C5" s="153" t="n"/>
      <c r="D5" s="153" t="n"/>
      <c r="E5" s="152" t="n"/>
    </row>
    <row r="6" ht="17.85" customHeight="1">
      <c r="A6" s="152" t="n"/>
      <c r="B6" s="153" t="n"/>
      <c r="C6" s="153" t="n"/>
      <c r="D6" s="153" t="n"/>
      <c r="E6" s="152" t="n"/>
    </row>
    <row r="7" ht="17.85" customHeight="1">
      <c r="A7" s="152" t="n"/>
      <c r="B7" s="153" t="n"/>
      <c r="C7" s="153" t="n"/>
      <c r="D7" s="153" t="n"/>
      <c r="E7" s="152" t="n"/>
    </row>
    <row r="8" ht="17.85" customHeight="1">
      <c r="A8" s="152" t="n"/>
      <c r="B8" s="153" t="n"/>
      <c r="C8" s="153" t="n"/>
      <c r="D8" s="153" t="n"/>
      <c r="E8" s="152" t="n"/>
    </row>
    <row r="9" ht="17.85" customHeight="1">
      <c r="A9" s="152" t="n"/>
      <c r="B9" s="153" t="n"/>
      <c r="C9" s="153" t="n"/>
      <c r="D9" s="153" t="n"/>
      <c r="E9" s="152" t="n"/>
    </row>
    <row r="10" ht="17.85" customHeight="1">
      <c r="A10" s="152" t="n"/>
      <c r="B10" s="153" t="n"/>
      <c r="C10" s="153" t="n"/>
      <c r="D10" s="153" t="n"/>
      <c r="E10" s="152" t="n"/>
    </row>
    <row r="11" ht="17.85" customHeight="1">
      <c r="A11" s="152" t="n"/>
      <c r="B11" s="153" t="n"/>
      <c r="C11" s="153" t="n"/>
      <c r="D11" s="153" t="n"/>
      <c r="E11" s="152" t="n"/>
    </row>
    <row r="12" ht="17.85" customHeight="1">
      <c r="A12" s="152" t="n"/>
      <c r="B12" s="153" t="n"/>
      <c r="C12" s="153" t="n"/>
      <c r="D12" s="153" t="n"/>
      <c r="E12" s="152" t="n"/>
    </row>
    <row r="13" ht="17.85" customHeight="1">
      <c r="A13" s="152" t="n"/>
      <c r="B13" s="153" t="n"/>
      <c r="C13" s="153" t="n"/>
      <c r="D13" s="153" t="n"/>
      <c r="E13" s="152" t="n"/>
    </row>
  </sheetData>
  <mergeCells count="2">
    <mergeCell ref="A1:E1"/>
    <mergeCell ref="A3:E3"/>
  </mergeCells>
  <conditionalFormatting sqref="E3:E13">
    <cfRule type="expression" priority="1" dxfId="2">
      <formula>$E3="Yes"</formula>
    </cfRule>
    <cfRule type="expression" priority="2" dxfId="4">
      <formula>$E3="No"</formula>
    </cfRule>
  </conditionalFormatting>
  <dataValidations count="1">
    <dataValidation sqref="E3:E13" showDropDown="0" showInputMessage="0" showErrorMessage="0" allowBlank="1" errorTitle="Invalid value" error="Please pick a value from the list." type="list">
      <formula1>=YesNo</formula1>
    </dataValidation>
  </dataValidations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tabColor rgb="00A6A6A6"/>
    <outlinePr summaryBelow="1" summaryRight="1"/>
    <pageSetUpPr/>
  </sheetPr>
  <dimension ref="B1:N11"/>
  <sheetViews>
    <sheetView tabSelected="0" workbookViewId="0">
      <selection activeCell="A1" sqref="A1"/>
    </sheetView>
  </sheetViews>
  <sheetFormatPr baseColWidth="8" defaultRowHeight="15"/>
  <cols>
    <col width="2" customWidth="1" min="1" max="1"/>
    <col width="22" customWidth="1" min="2" max="2"/>
    <col width="46" customWidth="1" min="3" max="3"/>
    <col width="3" customWidth="1" min="4" max="4"/>
    <col width="44" customWidth="1" min="8" max="8"/>
    <col width="16" customWidth="1" min="9" max="9"/>
    <col width="3" customWidth="1" min="10" max="10"/>
    <col width="14" customWidth="1" min="11" max="11"/>
    <col width="14" customWidth="1" min="12" max="12"/>
    <col width="14" customWidth="1" min="13" max="13"/>
    <col width="14" customWidth="1" min="14" max="14"/>
  </cols>
  <sheetData>
    <row r="1">
      <c r="B1" s="138" t="inlineStr">
        <is>
          <t>Project information</t>
        </is>
      </c>
      <c r="H1" s="138" t="inlineStr">
        <is>
          <t>Calculated values (do not edit)</t>
        </is>
      </c>
      <c r="K1" s="138" t="inlineStr">
        <is>
          <t>Reporting Periods</t>
        </is>
      </c>
    </row>
    <row r="2">
      <c r="B2" s="159" t="inlineStr">
        <is>
          <t>Duration (mo)</t>
        </is>
      </c>
      <c r="C2" s="112" t="n">
        <v>36</v>
      </c>
      <c r="H2" s="159" t="inlineStr">
        <is>
          <t>Project End</t>
        </is>
      </c>
      <c r="I2" s="160">
        <f>EOMONTH(ProjectStartDate,TotalDuration-1)</f>
        <v/>
      </c>
      <c r="K2" s="151" t="inlineStr">
        <is>
          <t>ID</t>
        </is>
      </c>
      <c r="L2" s="151" t="inlineStr">
        <is>
          <t>Start (month)</t>
        </is>
      </c>
      <c r="M2" s="151" t="inlineStr">
        <is>
          <t>End (month)</t>
        </is>
      </c>
      <c r="N2" s="151" t="inlineStr">
        <is>
          <t>Report Due (month)</t>
        </is>
      </c>
    </row>
    <row r="3">
      <c r="B3" s="159" t="inlineStr">
        <is>
          <t>Project Start</t>
        </is>
      </c>
      <c r="C3" s="160" t="n">
        <v>46023</v>
      </c>
      <c r="H3" s="159" t="inlineStr">
        <is>
          <t>Current Month (project month, 0 = not started)</t>
        </is>
      </c>
      <c r="I3" s="161">
        <f>IF(TODAY()&lt;ProjectStartDate,0,(YEAR(TODAY())-YEAR(ProjectStartDate))*12+MONTH(TODAY())-MONTH(ProjectStartDate)+1)</f>
        <v/>
      </c>
      <c r="K3" s="162" t="inlineStr">
        <is>
          <t>RP1</t>
        </is>
      </c>
      <c r="L3" s="163" t="n">
        <v>1</v>
      </c>
      <c r="M3" s="163" t="n">
        <v>18</v>
      </c>
      <c r="N3" s="163" t="n">
        <v>20</v>
      </c>
    </row>
    <row r="4">
      <c r="B4" s="159" t="inlineStr">
        <is>
          <t>Project Acronym</t>
        </is>
      </c>
      <c r="C4" s="112" t="inlineStr">
        <is>
          <t>AGRIWATER</t>
        </is>
      </c>
      <c r="H4" s="159" t="inlineStr">
        <is>
          <t>Max Deliverables in one month</t>
        </is>
      </c>
      <c r="I4" s="161" t="n">
        <v>2</v>
      </c>
      <c r="K4" s="162" t="inlineStr">
        <is>
          <t>RP2</t>
        </is>
      </c>
      <c r="L4" s="163" t="n">
        <v>19</v>
      </c>
      <c r="M4" s="163" t="n">
        <v>36</v>
      </c>
      <c r="N4" s="163" t="n">
        <v>38</v>
      </c>
    </row>
    <row r="5">
      <c r="B5" s="159" t="inlineStr">
        <is>
          <t>Project Title</t>
        </is>
      </c>
      <c r="C5" s="112" t="inlineStr">
        <is>
          <t>Smart water management for climate-resilient Mediterranean agriculture</t>
        </is>
      </c>
      <c r="H5" s="159" t="inlineStr">
        <is>
          <t>Max Tasks in one WP</t>
        </is>
      </c>
      <c r="I5" s="161" t="n">
        <v>3</v>
      </c>
    </row>
    <row r="6">
      <c r="B6" s="159" t="inlineStr">
        <is>
          <t>Grant Agreement No</t>
        </is>
      </c>
      <c r="C6" s="164" t="inlineStr">
        <is>
          <t>101000001</t>
        </is>
      </c>
      <c r="H6" s="159" t="inlineStr">
        <is>
          <t>First Day of the Current Month</t>
        </is>
      </c>
      <c r="I6" s="160">
        <f>TODAY()-DAY(TODAY())+1</f>
        <v/>
      </c>
    </row>
    <row r="7">
      <c r="B7" s="159" t="inlineStr">
        <is>
          <t>Total Budget</t>
        </is>
      </c>
      <c r="C7" s="165" t="n">
        <v>2498750</v>
      </c>
      <c r="H7" s="159" t="inlineStr">
        <is>
          <t>Duration (full years)</t>
        </is>
      </c>
      <c r="I7" s="161">
        <f>ROUNDDOWN(TotalDuration/12,0)</f>
        <v/>
      </c>
    </row>
    <row r="8">
      <c r="B8" s="159" t="inlineStr">
        <is>
          <t>EU Contribution</t>
        </is>
      </c>
      <c r="C8" s="165" t="n">
        <v>2498750</v>
      </c>
      <c r="H8" s="159" t="inlineStr">
        <is>
          <t>Duration (months after the last full year)</t>
        </is>
      </c>
      <c r="I8" s="161">
        <f>TotalDuration-DurationYears*12</f>
        <v/>
      </c>
    </row>
    <row r="9">
      <c r="B9" s="159" t="inlineStr">
        <is>
          <t>Call</t>
        </is>
      </c>
      <c r="C9" s="112" t="inlineStr">
        <is>
          <t>HORIZON-CL6-2025-01</t>
        </is>
      </c>
      <c r="H9" s="159" t="inlineStr">
        <is>
          <t>Next Periodic Report Due (month)</t>
        </is>
      </c>
      <c r="I9" s="166">
        <f>IFERROR(SMALL(RP_Due,COUNTIF(RP_Due,"&lt;"&amp;CurrentMonth)+1),"")</f>
        <v/>
      </c>
    </row>
    <row r="10">
      <c r="B10" s="159" t="inlineStr">
        <is>
          <t>Call Topic</t>
        </is>
      </c>
      <c r="C10" s="112" t="inlineStr">
        <is>
          <t>HORIZON-CL6-2025-01-FARM2FORK-01</t>
        </is>
      </c>
      <c r="H10" s="159" t="inlineStr">
        <is>
          <t>Generated On</t>
        </is>
      </c>
      <c r="I10" s="160" t="n">
        <v>46282</v>
      </c>
    </row>
    <row r="11">
      <c r="B11" s="159" t="inlineStr">
        <is>
          <t>Action</t>
        </is>
      </c>
      <c r="C11" s="112" t="inlineStr">
        <is>
          <t>HORIZON Research and Innovation Actions</t>
        </is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tabColor rgb="00A6A6A6"/>
    <outlinePr summaryBelow="1" summaryRight="1"/>
    <pageSetUpPr/>
  </sheetPr>
  <dimension ref="A1:I11"/>
  <sheetViews>
    <sheetView tabSelected="0"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51" t="inlineStr">
        <is>
          <t>Deliverable Status</t>
        </is>
      </c>
      <c r="B1" s="151" t="inlineStr">
        <is>
          <t>Milestone Status</t>
        </is>
      </c>
      <c r="C1" s="151" t="inlineStr">
        <is>
          <t>Dissemination Level</t>
        </is>
      </c>
      <c r="D1" s="151" t="inlineStr">
        <is>
          <t>Deliverable Types</t>
        </is>
      </c>
      <c r="E1" s="151" t="inlineStr">
        <is>
          <t>EC Status</t>
        </is>
      </c>
      <c r="F1" s="151" t="inlineStr">
        <is>
          <t>Task Status</t>
        </is>
      </c>
      <c r="G1" s="151" t="inlineStr">
        <is>
          <t>Risk Level</t>
        </is>
      </c>
      <c r="H1" s="151" t="inlineStr">
        <is>
          <t>Risk Status</t>
        </is>
      </c>
      <c r="I1" s="151" t="inlineStr">
        <is>
          <t>Yes / No</t>
        </is>
      </c>
    </row>
    <row r="2">
      <c r="A2" s="162" t="inlineStr">
        <is>
          <t>Drafting Begun</t>
        </is>
      </c>
      <c r="B2" s="162" t="inlineStr">
        <is>
          <t>Achieved</t>
        </is>
      </c>
      <c r="C2" s="162" t="inlineStr">
        <is>
          <t>PU</t>
        </is>
      </c>
      <c r="D2" s="162" t="inlineStr">
        <is>
          <t>R</t>
        </is>
      </c>
      <c r="E2" s="162" t="inlineStr">
        <is>
          <t>Pending</t>
        </is>
      </c>
      <c r="F2" s="162" t="inlineStr">
        <is>
          <t>NOT STARTED</t>
        </is>
      </c>
      <c r="G2" s="162" t="inlineStr">
        <is>
          <t>Low</t>
        </is>
      </c>
      <c r="H2" s="162" t="inlineStr">
        <is>
          <t>Open</t>
        </is>
      </c>
      <c r="I2" s="162" t="inlineStr">
        <is>
          <t>Yes</t>
        </is>
      </c>
    </row>
    <row r="3">
      <c r="A3" s="162" t="inlineStr">
        <is>
          <t>Waiting Feedback</t>
        </is>
      </c>
      <c r="B3" s="162" t="inlineStr">
        <is>
          <t>Partially Achieved</t>
        </is>
      </c>
      <c r="C3" s="162" t="inlineStr">
        <is>
          <t>SEN</t>
        </is>
      </c>
      <c r="D3" s="162" t="inlineStr">
        <is>
          <t>REPORT</t>
        </is>
      </c>
      <c r="E3" s="162" t="inlineStr">
        <is>
          <t>Accepted</t>
        </is>
      </c>
      <c r="F3" s="162" t="inlineStr">
        <is>
          <t>ONGOING</t>
        </is>
      </c>
      <c r="G3" s="162" t="inlineStr">
        <is>
          <t>Medium</t>
        </is>
      </c>
      <c r="H3" s="162" t="inlineStr">
        <is>
          <t>Monitoring</t>
        </is>
      </c>
      <c r="I3" s="162" t="inlineStr">
        <is>
          <t>No</t>
        </is>
      </c>
    </row>
    <row r="4">
      <c r="A4" s="162" t="inlineStr">
        <is>
          <t>Submitted to PO</t>
        </is>
      </c>
      <c r="B4" s="162" t="inlineStr">
        <is>
          <t>Not Achieved</t>
        </is>
      </c>
      <c r="C4" s="162" t="inlineStr">
        <is>
          <t>CO</t>
        </is>
      </c>
      <c r="D4" s="162" t="inlineStr">
        <is>
          <t>DEM</t>
        </is>
      </c>
      <c r="E4" s="162" t="inlineStr">
        <is>
          <t>Revision Requested</t>
        </is>
      </c>
      <c r="F4" s="162" t="inlineStr">
        <is>
          <t>COMPLETED</t>
        </is>
      </c>
      <c r="G4" s="162" t="inlineStr">
        <is>
          <t>High</t>
        </is>
      </c>
      <c r="H4" s="162" t="inlineStr">
        <is>
          <t>Occurred</t>
        </is>
      </c>
    </row>
    <row r="5">
      <c r="A5" s="162" t="inlineStr">
        <is>
          <t>Accepted by PO</t>
        </is>
      </c>
      <c r="B5" s="162" t="inlineStr">
        <is>
          <t>Issue</t>
        </is>
      </c>
      <c r="C5" s="162" t="inlineStr">
        <is>
          <t>CI</t>
        </is>
      </c>
      <c r="D5" s="162" t="inlineStr">
        <is>
          <t>DEC</t>
        </is>
      </c>
      <c r="E5" s="162" t="inlineStr">
        <is>
          <t>Rejected</t>
        </is>
      </c>
      <c r="F5" s="162" t="inlineStr">
        <is>
          <t>DELAYED</t>
        </is>
      </c>
      <c r="H5" s="162" t="inlineStr">
        <is>
          <t>Closed</t>
        </is>
      </c>
    </row>
    <row r="6">
      <c r="A6" s="162" t="inlineStr">
        <is>
          <t>Rejected by PO</t>
        </is>
      </c>
      <c r="C6" s="162" t="inlineStr">
        <is>
          <t>R-UE/EU-R</t>
        </is>
      </c>
      <c r="D6" s="162" t="inlineStr">
        <is>
          <t>DATA</t>
        </is>
      </c>
      <c r="F6" s="162" t="inlineStr">
        <is>
          <t>ON HOLD</t>
        </is>
      </c>
    </row>
    <row r="7">
      <c r="A7" s="162" t="inlineStr">
        <is>
          <t>On Hold</t>
        </is>
      </c>
      <c r="C7" s="162" t="inlineStr">
        <is>
          <t>C-UE/EU-C</t>
        </is>
      </c>
      <c r="D7" s="162" t="inlineStr">
        <is>
          <t>DMP</t>
        </is>
      </c>
    </row>
    <row r="8">
      <c r="A8" s="162" t="inlineStr">
        <is>
          <t>Issue</t>
        </is>
      </c>
      <c r="C8" s="162" t="inlineStr">
        <is>
          <t>S-UE/EU-S</t>
        </is>
      </c>
      <c r="D8" s="162" t="inlineStr">
        <is>
          <t>ORDP</t>
        </is>
      </c>
    </row>
    <row r="9">
      <c r="A9" s="162" t="inlineStr">
        <is>
          <t>Other (See Comment)</t>
        </is>
      </c>
      <c r="D9" s="162" t="inlineStr">
        <is>
          <t>ETHICS</t>
        </is>
      </c>
    </row>
    <row r="10">
      <c r="D10" s="162" t="inlineStr">
        <is>
          <t>SECURITY</t>
        </is>
      </c>
    </row>
    <row r="11">
      <c r="D11" s="162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Project Monitoring Tool Generator</dc:creator>
  <dc:title>AGRIWATER Monitoring Tool</dc:title>
  <dc:subject>Smart water management for climate-resilient Mediterranean agriculture</dc:subject>
  <dcterms:created xsi:type="dcterms:W3CDTF">2026-09-17T12:55:41Z</dcterms:created>
  <dcterms:modified xsi:type="dcterms:W3CDTF">2026-09-17T12:55:42Z</dcterms:modified>
</cp:coreProperties>
</file>